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940" windowHeight="3540" activeTab="0"/>
  </bookViews>
  <sheets>
    <sheet name="Gruppe x" sheetId="1" r:id="rId1"/>
  </sheets>
  <definedNames>
    <definedName name="_xlnm.Print_Area" localSheetId="0">'Gruppe x'!$A$1:$AR$62</definedName>
  </definedNames>
  <calcPr fullCalcOnLoad="1"/>
</workbook>
</file>

<file path=xl/sharedStrings.xml><?xml version="1.0" encoding="utf-8"?>
<sst xmlns="http://schemas.openxmlformats.org/spreadsheetml/2006/main" count="243" uniqueCount="66">
  <si>
    <t>Name</t>
  </si>
  <si>
    <t>Verein</t>
  </si>
  <si>
    <t>Spiele</t>
  </si>
  <si>
    <t>Sätze</t>
  </si>
  <si>
    <t>Platz</t>
  </si>
  <si>
    <t>:</t>
  </si>
  <si>
    <t>Runde 1</t>
  </si>
  <si>
    <t>Runde 6</t>
  </si>
  <si>
    <t>1-10</t>
  </si>
  <si>
    <t>1-5</t>
  </si>
  <si>
    <t>2-9</t>
  </si>
  <si>
    <t>2-4</t>
  </si>
  <si>
    <t>3-8</t>
  </si>
  <si>
    <t>3-10</t>
  </si>
  <si>
    <t>4-7</t>
  </si>
  <si>
    <t>6-8</t>
  </si>
  <si>
    <t>5-6</t>
  </si>
  <si>
    <t>7-9</t>
  </si>
  <si>
    <t>Runde 2</t>
  </si>
  <si>
    <t>Runde 7</t>
  </si>
  <si>
    <t>1-9</t>
  </si>
  <si>
    <t>1-4</t>
  </si>
  <si>
    <t>2-8</t>
  </si>
  <si>
    <t>2-3</t>
  </si>
  <si>
    <t>3-7</t>
  </si>
  <si>
    <t>5-9</t>
  </si>
  <si>
    <t>4-6</t>
  </si>
  <si>
    <t>6-10</t>
  </si>
  <si>
    <t>5-10</t>
  </si>
  <si>
    <t>7-8</t>
  </si>
  <si>
    <t>Runde 3</t>
  </si>
  <si>
    <t>Runde 8</t>
  </si>
  <si>
    <t>1-8</t>
  </si>
  <si>
    <t>1-3</t>
  </si>
  <si>
    <t>2-7</t>
  </si>
  <si>
    <t>2-10</t>
  </si>
  <si>
    <t>3-6</t>
  </si>
  <si>
    <t>4-8</t>
  </si>
  <si>
    <t>4-5</t>
  </si>
  <si>
    <t>5-7</t>
  </si>
  <si>
    <t>9-10</t>
  </si>
  <si>
    <t>6-9</t>
  </si>
  <si>
    <t>Runde 4</t>
  </si>
  <si>
    <t>Runde 9</t>
  </si>
  <si>
    <t>1-7</t>
  </si>
  <si>
    <t>1-2</t>
  </si>
  <si>
    <t>2-6</t>
  </si>
  <si>
    <t>3-9</t>
  </si>
  <si>
    <t>3-5</t>
  </si>
  <si>
    <t>4-10</t>
  </si>
  <si>
    <t>4-9</t>
  </si>
  <si>
    <t>5-8</t>
  </si>
  <si>
    <t>8-10</t>
  </si>
  <si>
    <t>6-7</t>
  </si>
  <si>
    <t>Runde 5</t>
  </si>
  <si>
    <t>1-6</t>
  </si>
  <si>
    <t>2-5</t>
  </si>
  <si>
    <t>3-4</t>
  </si>
  <si>
    <t>7-10</t>
  </si>
  <si>
    <t>8-9</t>
  </si>
  <si>
    <t>C</t>
  </si>
  <si>
    <t>Konkurrenz</t>
  </si>
  <si>
    <t>Turniername</t>
  </si>
  <si>
    <t>Datum und Ort</t>
  </si>
  <si>
    <t>Anmerkungen:</t>
  </si>
  <si>
    <t>,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</si>
</sst>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7"/>
      <name val="Wingdings"/>
      <family val="0"/>
    </font>
    <font>
      <sz val="10"/>
      <name val="MS Reference Sans Serif"/>
      <family val="2"/>
    </font>
    <font>
      <sz val="10"/>
      <color indexed="10"/>
      <name val="MS Reference Sans Serif"/>
      <family val="2"/>
    </font>
    <font>
      <sz val="9"/>
      <name val="MS Reference Sans Serif"/>
      <family val="2"/>
    </font>
    <font>
      <sz val="7"/>
      <name val="MS Reference Sans Serif"/>
      <family val="2"/>
    </font>
    <font>
      <sz val="7"/>
      <color indexed="10"/>
      <name val="MS Reference Sans Serif"/>
      <family val="2"/>
    </font>
    <font>
      <b/>
      <sz val="7"/>
      <name val="MS Reference Sans Serif"/>
      <family val="2"/>
    </font>
    <font>
      <sz val="7"/>
      <color indexed="9"/>
      <name val="MS Reference Sans Serif"/>
      <family val="2"/>
    </font>
    <font>
      <sz val="8"/>
      <name val="MS Reference Sans Serif"/>
      <family val="2"/>
    </font>
    <font>
      <sz val="8"/>
      <color indexed="10"/>
      <name val="MS Reference Sans Serif"/>
      <family val="2"/>
    </font>
    <font>
      <sz val="6"/>
      <name val="MS Reference Sans Serif"/>
      <family val="2"/>
    </font>
    <font>
      <sz val="11"/>
      <name val="MS Reference Sans Serif"/>
      <family val="2"/>
    </font>
    <font>
      <sz val="15"/>
      <name val="MS Reference Sans Serif"/>
      <family val="2"/>
    </font>
    <font>
      <b/>
      <sz val="10"/>
      <name val="Wingdings"/>
      <family val="0"/>
    </font>
    <font>
      <sz val="9"/>
      <color indexed="9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 quotePrefix="1">
      <alignment horizontal="center" vertical="center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 quotePrefix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indent="1"/>
      <protection hidden="1"/>
    </xf>
    <xf numFmtId="0" fontId="9" fillId="0" borderId="2" xfId="0" applyFont="1" applyBorder="1" applyAlignment="1" applyProtection="1">
      <alignment horizontal="left" indent="1"/>
      <protection hidden="1"/>
    </xf>
    <xf numFmtId="0" fontId="9" fillId="0" borderId="5" xfId="0" applyFont="1" applyBorder="1" applyAlignment="1" applyProtection="1">
      <alignment horizontal="left" indent="1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left" vertical="center" indent="1"/>
      <protection hidden="1"/>
    </xf>
    <xf numFmtId="0" fontId="9" fillId="0" borderId="2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14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6" fontId="5" fillId="0" borderId="10" xfId="0" applyNumberFormat="1" applyFont="1" applyBorder="1" applyAlignment="1" applyProtection="1" quotePrefix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indent="1"/>
      <protection locked="0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57150</xdr:colOff>
      <xdr:row>60</xdr:row>
      <xdr:rowOff>57150</xdr:rowOff>
    </xdr:from>
    <xdr:to>
      <xdr:col>35</xdr:col>
      <xdr:colOff>123825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916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workbookViewId="0" topLeftCell="A1">
      <selection activeCell="A1" sqref="A1:AQ1"/>
    </sheetView>
  </sheetViews>
  <sheetFormatPr defaultColWidth="11.421875" defaultRowHeight="12.75"/>
  <cols>
    <col min="1" max="1" width="2.421875" style="7" customWidth="1"/>
    <col min="2" max="2" width="14.7109375" style="7" customWidth="1"/>
    <col min="3" max="3" width="11.7109375" style="7" customWidth="1"/>
    <col min="4" max="4" width="1.7109375" style="7" customWidth="1"/>
    <col min="5" max="5" width="0.85546875" style="7" customWidth="1"/>
    <col min="6" max="7" width="1.7109375" style="7" customWidth="1"/>
    <col min="8" max="8" width="0.85546875" style="7" customWidth="1"/>
    <col min="9" max="10" width="1.7109375" style="7" customWidth="1"/>
    <col min="11" max="11" width="0.85546875" style="7" customWidth="1"/>
    <col min="12" max="13" width="1.7109375" style="7" customWidth="1"/>
    <col min="14" max="14" width="0.85546875" style="7" customWidth="1"/>
    <col min="15" max="16" width="1.7109375" style="7" customWidth="1"/>
    <col min="17" max="17" width="0.85546875" style="7" customWidth="1"/>
    <col min="18" max="19" width="1.7109375" style="7" customWidth="1"/>
    <col min="20" max="20" width="0.85546875" style="7" customWidth="1"/>
    <col min="21" max="22" width="1.7109375" style="7" customWidth="1"/>
    <col min="23" max="23" width="0.85546875" style="7" customWidth="1"/>
    <col min="24" max="25" width="1.7109375" style="7" customWidth="1"/>
    <col min="26" max="26" width="0.85546875" style="7" customWidth="1"/>
    <col min="27" max="28" width="1.7109375" style="7" customWidth="1"/>
    <col min="29" max="29" width="0.85546875" style="7" customWidth="1"/>
    <col min="30" max="31" width="1.7109375" style="7" customWidth="1"/>
    <col min="32" max="32" width="0.85546875" style="7" customWidth="1"/>
    <col min="33" max="33" width="1.7109375" style="7" customWidth="1"/>
    <col min="34" max="34" width="2.140625" style="7" customWidth="1"/>
    <col min="35" max="35" width="0.85546875" style="7" customWidth="1"/>
    <col min="36" max="36" width="2.140625" style="7" customWidth="1"/>
    <col min="37" max="37" width="2.140625" style="7" hidden="1" customWidth="1"/>
    <col min="38" max="38" width="0.9921875" style="7" hidden="1" customWidth="1"/>
    <col min="39" max="39" width="2.140625" style="7" hidden="1" customWidth="1"/>
    <col min="40" max="40" width="4.28125" style="7" bestFit="1" customWidth="1"/>
    <col min="41" max="41" width="1.57421875" style="7" customWidth="1"/>
    <col min="42" max="42" width="0.85546875" style="7" customWidth="1"/>
    <col min="43" max="43" width="1.57421875" style="2" customWidth="1"/>
    <col min="44" max="44" width="2.7109375" style="2" customWidth="1"/>
    <col min="45" max="45" width="3.7109375" style="2" customWidth="1"/>
    <col min="46" max="46" width="6.00390625" style="2" customWidth="1"/>
    <col min="47" max="47" width="2.421875" style="2" customWidth="1"/>
    <col min="48" max="56" width="1.7109375" style="2" customWidth="1"/>
    <col min="57" max="57" width="2.421875" style="2" customWidth="1"/>
    <col min="58" max="67" width="6.421875" style="2" customWidth="1"/>
    <col min="68" max="68" width="2.421875" style="2" customWidth="1"/>
    <col min="69" max="70" width="11.421875" style="2" customWidth="1"/>
    <col min="71" max="108" width="11.421875" style="3" customWidth="1"/>
    <col min="109" max="16384" width="11.421875" style="2" customWidth="1"/>
  </cols>
  <sheetData>
    <row r="1" spans="1:43" ht="21">
      <c r="A1" s="63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9"/>
    </row>
    <row r="2" spans="1:43" ht="15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2"/>
    </row>
    <row r="3" spans="1:108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3" ht="14.25" customHeight="1">
      <c r="A4" s="105" t="s">
        <v>61</v>
      </c>
      <c r="B4" s="105"/>
      <c r="C4" s="105"/>
    </row>
    <row r="5" spans="1:108" s="8" customFormat="1" ht="9">
      <c r="A5" s="48"/>
      <c r="B5" s="49" t="s">
        <v>0</v>
      </c>
      <c r="C5" s="49" t="s">
        <v>1</v>
      </c>
      <c r="D5" s="103">
        <v>1</v>
      </c>
      <c r="E5" s="103"/>
      <c r="F5" s="103"/>
      <c r="G5" s="104">
        <v>2</v>
      </c>
      <c r="H5" s="104"/>
      <c r="I5" s="104"/>
      <c r="J5" s="103">
        <v>3</v>
      </c>
      <c r="K5" s="103"/>
      <c r="L5" s="103"/>
      <c r="M5" s="103">
        <v>4</v>
      </c>
      <c r="N5" s="103"/>
      <c r="O5" s="103"/>
      <c r="P5" s="103">
        <v>5</v>
      </c>
      <c r="Q5" s="103"/>
      <c r="R5" s="103"/>
      <c r="S5" s="103">
        <v>6</v>
      </c>
      <c r="T5" s="103"/>
      <c r="U5" s="103"/>
      <c r="V5" s="103">
        <v>7</v>
      </c>
      <c r="W5" s="103"/>
      <c r="X5" s="103"/>
      <c r="Y5" s="103">
        <v>8</v>
      </c>
      <c r="Z5" s="103"/>
      <c r="AA5" s="103"/>
      <c r="AB5" s="103">
        <v>9</v>
      </c>
      <c r="AC5" s="103"/>
      <c r="AD5" s="103"/>
      <c r="AE5" s="103">
        <v>10</v>
      </c>
      <c r="AF5" s="103"/>
      <c r="AG5" s="103"/>
      <c r="AH5" s="104" t="s">
        <v>2</v>
      </c>
      <c r="AI5" s="104"/>
      <c r="AJ5" s="104"/>
      <c r="AK5" s="104" t="s">
        <v>3</v>
      </c>
      <c r="AL5" s="104"/>
      <c r="AM5" s="109"/>
      <c r="AN5" s="51" t="s">
        <v>3</v>
      </c>
      <c r="AO5" s="103" t="s">
        <v>4</v>
      </c>
      <c r="AP5" s="103"/>
      <c r="AQ5" s="103"/>
      <c r="AR5" s="38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11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8" customFormat="1" ht="12.75">
      <c r="A6" s="50">
        <v>1</v>
      </c>
      <c r="B6" s="52"/>
      <c r="C6" s="53"/>
      <c r="D6" s="96"/>
      <c r="E6" s="97"/>
      <c r="F6" s="64"/>
      <c r="G6" s="54">
        <f>AO39</f>
        <v>0</v>
      </c>
      <c r="H6" s="55" t="s">
        <v>5</v>
      </c>
      <c r="I6" s="56">
        <f>AQ39</f>
        <v>0</v>
      </c>
      <c r="J6" s="54">
        <f>AO32</f>
        <v>0</v>
      </c>
      <c r="K6" s="55" t="s">
        <v>5</v>
      </c>
      <c r="L6" s="56">
        <f>AQ32</f>
        <v>0</v>
      </c>
      <c r="M6" s="54">
        <f>AO25</f>
        <v>0</v>
      </c>
      <c r="N6" s="55" t="s">
        <v>5</v>
      </c>
      <c r="O6" s="56">
        <f>AQ25</f>
        <v>0</v>
      </c>
      <c r="P6" s="54">
        <f>AO18</f>
        <v>0</v>
      </c>
      <c r="Q6" s="55" t="s">
        <v>5</v>
      </c>
      <c r="R6" s="56">
        <f>AQ18</f>
        <v>0</v>
      </c>
      <c r="S6" s="54">
        <f>G46</f>
        <v>0</v>
      </c>
      <c r="T6" s="55" t="s">
        <v>5</v>
      </c>
      <c r="U6" s="56">
        <f>I46</f>
        <v>0</v>
      </c>
      <c r="V6" s="54">
        <f>G39</f>
        <v>0</v>
      </c>
      <c r="W6" s="55" t="s">
        <v>5</v>
      </c>
      <c r="X6" s="56">
        <f>I39</f>
        <v>0</v>
      </c>
      <c r="Y6" s="54">
        <f>G32</f>
        <v>0</v>
      </c>
      <c r="Z6" s="55" t="s">
        <v>5</v>
      </c>
      <c r="AA6" s="56">
        <f>I32</f>
        <v>0</v>
      </c>
      <c r="AB6" s="54">
        <f>G25</f>
        <v>0</v>
      </c>
      <c r="AC6" s="55" t="s">
        <v>5</v>
      </c>
      <c r="AD6" s="56">
        <f>I25</f>
        <v>0</v>
      </c>
      <c r="AE6" s="54">
        <f>G18</f>
        <v>0</v>
      </c>
      <c r="AF6" s="55" t="s">
        <v>5</v>
      </c>
      <c r="AG6" s="56">
        <f>I18</f>
        <v>0</v>
      </c>
      <c r="AH6" s="57">
        <f>IF(J6&gt;L6,1,0)+IF(G6&gt;I6,1,0)+IF(M6&gt;O6,1,0)+IF(P6&gt;R6,1,0)+IF(S6&gt;U6,1,0)+IF(V6&gt;X6,1,0)+IF(Y6&gt;AA6,1,0)+IF(AB6&gt;AD6,1,0)+IF(AE6&gt;AG6,1,0)</f>
        <v>0</v>
      </c>
      <c r="AI6" s="58" t="s">
        <v>5</v>
      </c>
      <c r="AJ6" s="59">
        <f>IF(I6&gt;G6,1,0)+IF(L6&gt;J6,1,0)+IF(O6&gt;M6,1,0)+IF(R6&gt;P6,1,0)+IF(U6&gt;S6,1,0)+IF(X6&gt;V6,1,0)+IF(AA6&gt;Y6,1,0)+IF(AD6&gt;AB6,1,0)+IF(AG6&gt;AE6,1,0)</f>
        <v>0</v>
      </c>
      <c r="AK6" s="54">
        <f>G6+J6+M6+P6+S6+V6+Y6+AB6+AE6</f>
        <v>0</v>
      </c>
      <c r="AL6" s="55" t="s">
        <v>5</v>
      </c>
      <c r="AM6" s="56">
        <f>I6+L6+O6+R6+U6+X6+AA6+AD6+AG6</f>
        <v>0</v>
      </c>
      <c r="AN6" s="55">
        <f>IF(AK6-AM6&gt;0,CONCATENATE("+ ",AK6-AM6),IF(AK6-AM6&lt;0,CONCATENATE("- ",(AK6-AM6)*(-1)),0))</f>
        <v>0</v>
      </c>
      <c r="AO6" s="65">
        <f>IF(ISTEXT(B6),RANK(BF6,BF6:BF15,0),"")</f>
      </c>
      <c r="AP6" s="65"/>
      <c r="AQ6" s="65"/>
      <c r="AR6" s="60">
        <f>IF(AO6=1,AS6,"")</f>
      </c>
      <c r="AS6" s="13" t="s">
        <v>60</v>
      </c>
      <c r="AT6" s="14">
        <f>AH6*10000+(AH6-AJ6)*100+(AK6-AM6)</f>
        <v>0</v>
      </c>
      <c r="AU6" s="15"/>
      <c r="AV6" s="15"/>
      <c r="AW6" s="15">
        <f>IF(AND(AT6=AT7,AO39&gt;AQ39),1,0)</f>
        <v>0</v>
      </c>
      <c r="AX6" s="15">
        <f>IF(AND(AT6=AT8,AO32&gt;AQ32),1,0)</f>
        <v>0</v>
      </c>
      <c r="AY6" s="15">
        <f>IF(AND(AT6=AT9,AO25&gt;AQ25),1,0)</f>
        <v>0</v>
      </c>
      <c r="AZ6" s="15">
        <f>IF(AND(AT6=AT10,AO18&gt;AQ18),1,0)</f>
        <v>0</v>
      </c>
      <c r="BA6" s="15">
        <f>IF(AND(AT6=AT11,G46&gt;I46),1,0)</f>
        <v>0</v>
      </c>
      <c r="BB6" s="15">
        <f>IF(AND(AT6=AT12,G39&gt;I39),1,0)</f>
        <v>0</v>
      </c>
      <c r="BC6" s="15">
        <f>IF(AND(AT6=AT13,G32&gt;I32),1,0)</f>
        <v>0</v>
      </c>
      <c r="BD6" s="15">
        <f>IF(AND(AT6=AT14,G25&gt;I25),1,0)</f>
        <v>0</v>
      </c>
      <c r="BE6" s="15">
        <f>IF(AND(AT6=AT15,G18&gt;I18),1,0)</f>
        <v>0</v>
      </c>
      <c r="BF6" s="16">
        <f>AT6*10+SUM(AV6:BE6)</f>
        <v>0</v>
      </c>
      <c r="BG6" s="16">
        <f>B6</f>
        <v>0</v>
      </c>
      <c r="BH6" s="16">
        <f>C6</f>
        <v>0</v>
      </c>
      <c r="BI6" s="16">
        <f>AH6</f>
        <v>0</v>
      </c>
      <c r="BJ6" s="16">
        <f>AJ6</f>
        <v>0</v>
      </c>
      <c r="BK6" s="16">
        <f>AN6</f>
        <v>0</v>
      </c>
      <c r="BL6" s="11"/>
      <c r="BM6" s="11"/>
      <c r="BN6" s="11"/>
      <c r="BO6" s="11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8" customFormat="1" ht="12.75">
      <c r="A7" s="50">
        <v>2</v>
      </c>
      <c r="B7" s="52"/>
      <c r="C7" s="53"/>
      <c r="D7" s="54">
        <f>AQ39</f>
        <v>0</v>
      </c>
      <c r="E7" s="55" t="s">
        <v>5</v>
      </c>
      <c r="F7" s="56">
        <f>AO39</f>
        <v>0</v>
      </c>
      <c r="G7" s="106"/>
      <c r="H7" s="107"/>
      <c r="I7" s="108"/>
      <c r="J7" s="54">
        <f>AO26</f>
        <v>0</v>
      </c>
      <c r="K7" s="55" t="s">
        <v>5</v>
      </c>
      <c r="L7" s="56">
        <f>AQ26</f>
        <v>0</v>
      </c>
      <c r="M7" s="54">
        <f>AO19</f>
        <v>0</v>
      </c>
      <c r="N7" s="55" t="s">
        <v>5</v>
      </c>
      <c r="O7" s="56">
        <f>AQ19</f>
        <v>0</v>
      </c>
      <c r="P7" s="54">
        <f>G47</f>
        <v>0</v>
      </c>
      <c r="Q7" s="55" t="s">
        <v>5</v>
      </c>
      <c r="R7" s="56">
        <f>I47</f>
        <v>0</v>
      </c>
      <c r="S7" s="54">
        <f>G40</f>
        <v>0</v>
      </c>
      <c r="T7" s="55" t="s">
        <v>5</v>
      </c>
      <c r="U7" s="56">
        <f>I40</f>
        <v>0</v>
      </c>
      <c r="V7" s="54">
        <f>G33</f>
        <v>0</v>
      </c>
      <c r="W7" s="55" t="s">
        <v>5</v>
      </c>
      <c r="X7" s="56">
        <f>I33</f>
        <v>0</v>
      </c>
      <c r="Y7" s="54">
        <f>G26</f>
        <v>0</v>
      </c>
      <c r="Z7" s="55" t="s">
        <v>5</v>
      </c>
      <c r="AA7" s="56">
        <f>I26</f>
        <v>0</v>
      </c>
      <c r="AB7" s="54">
        <f>G19</f>
        <v>0</v>
      </c>
      <c r="AC7" s="55" t="s">
        <v>5</v>
      </c>
      <c r="AD7" s="56">
        <f>I19</f>
        <v>0</v>
      </c>
      <c r="AE7" s="54">
        <f>AO33</f>
        <v>0</v>
      </c>
      <c r="AF7" s="55" t="s">
        <v>5</v>
      </c>
      <c r="AG7" s="56">
        <f>AQ33</f>
        <v>0</v>
      </c>
      <c r="AH7" s="57">
        <f>IF(J7&gt;L7,1,0)+IF(D7&gt;F7,1,0)+IF(M7&gt;O7,1,0)+IF(P7&gt;R7,1,0)+IF(S7&gt;U7,1,0)+IF(V7&gt;X7,1,0)+IF(Y7&gt;AA7,1,0)+IF(AB7&gt;AD7,1,0)+IF(AE7&gt;AG7,1,0)</f>
        <v>0</v>
      </c>
      <c r="AI7" s="58" t="s">
        <v>5</v>
      </c>
      <c r="AJ7" s="59">
        <f>IF(F7&gt;D7,1,0)+IF(L7&gt;J7,1,0)+IF(O7&gt;M7,1,0)+IF(R7&gt;P7,1,0)+IF(U7&gt;S7,1,0)+IF(X7&gt;V7,1,0)+IF(AA7&gt;Y7,1,0)+IF(AD7&gt;AB7,1,0)+IF(AG7&gt;AE7,1,0)</f>
        <v>0</v>
      </c>
      <c r="AK7" s="54">
        <f>D7+J7+M7+P7+S7+V7+Y7+AB7+AE7</f>
        <v>0</v>
      </c>
      <c r="AL7" s="55" t="s">
        <v>5</v>
      </c>
      <c r="AM7" s="56">
        <f>F7+L7+O7+R7+U7+X7+AA7+AD7+AG7</f>
        <v>0</v>
      </c>
      <c r="AN7" s="55">
        <f aca="true" t="shared" si="0" ref="AN7:AN15">IF(AK7-AM7&gt;0,CONCATENATE("+ ",AK7-AM7),IF(AK7-AM7&lt;0,CONCATENATE("- ",(AK7-AM7)*(-1)),0))</f>
        <v>0</v>
      </c>
      <c r="AO7" s="65">
        <f>IF(ISTEXT(B7),RANK(BF7,BF6:BF15,0),"")</f>
      </c>
      <c r="AP7" s="65"/>
      <c r="AQ7" s="65"/>
      <c r="AR7" s="60">
        <f aca="true" t="shared" si="1" ref="AR7:AR15">IF(AO7=1,AS7,"")</f>
      </c>
      <c r="AS7" s="13" t="s">
        <v>60</v>
      </c>
      <c r="AT7" s="14">
        <f aca="true" t="shared" si="2" ref="AT7:AT15">AH7*10000+(AH7-AJ7)*100+(AK7-AM7)</f>
        <v>0</v>
      </c>
      <c r="AU7" s="15"/>
      <c r="AV7" s="15">
        <f>IF(AND(AT7=AT6,AQ39&gt;AO39),1,0)</f>
        <v>0</v>
      </c>
      <c r="AW7" s="15"/>
      <c r="AX7" s="15">
        <f>IF(AND(AT7=AT8,AO26&gt;AQ26),1,0)</f>
        <v>0</v>
      </c>
      <c r="AY7" s="15">
        <f>IF(AND(AT7=AT9,AO19&gt;AQ19),1,0)</f>
        <v>0</v>
      </c>
      <c r="AZ7" s="15">
        <f>IF(AND(AT7=AT10,G47&gt;I47),1,0)</f>
        <v>0</v>
      </c>
      <c r="BA7" s="15">
        <f>IF(AND(AT7=AT11,G40&gt;I40),1,0)</f>
        <v>0</v>
      </c>
      <c r="BB7" s="15">
        <f>IF(AND(AT7=AT12,G33&gt;I33),1,0)</f>
        <v>0</v>
      </c>
      <c r="BC7" s="15">
        <f>IF(AND(AT7=AT13,G26&gt;I26),1,0)</f>
        <v>0</v>
      </c>
      <c r="BD7" s="15">
        <f>IF(AND(AT7=AT14,G19&gt;I19),1,0)</f>
        <v>0</v>
      </c>
      <c r="BE7" s="15">
        <f>IF(AND(AT7=AT15,AO33&gt;AQ33),1,0)</f>
        <v>0</v>
      </c>
      <c r="BF7" s="16">
        <f aca="true" t="shared" si="3" ref="BF7:BF15">AT7*10+SUM(AV7:BE7)</f>
        <v>0</v>
      </c>
      <c r="BG7" s="16">
        <f aca="true" t="shared" si="4" ref="BG7:BG15">B7</f>
        <v>0</v>
      </c>
      <c r="BH7" s="16">
        <f aca="true" t="shared" si="5" ref="BH7:BH15">C7</f>
        <v>0</v>
      </c>
      <c r="BI7" s="16">
        <f aca="true" t="shared" si="6" ref="BI7:BI15">AH7</f>
        <v>0</v>
      </c>
      <c r="BJ7" s="16">
        <f aca="true" t="shared" si="7" ref="BJ7:BJ15">AJ7</f>
        <v>0</v>
      </c>
      <c r="BK7" s="16">
        <f aca="true" t="shared" si="8" ref="BK7:BK15">AN7</f>
        <v>0</v>
      </c>
      <c r="BL7" s="11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8" customFormat="1" ht="12.75">
      <c r="A8" s="50">
        <v>3</v>
      </c>
      <c r="B8" s="52"/>
      <c r="C8" s="53"/>
      <c r="D8" s="54">
        <f>AQ32</f>
        <v>0</v>
      </c>
      <c r="E8" s="55" t="s">
        <v>5</v>
      </c>
      <c r="F8" s="56">
        <f>AO32</f>
        <v>0</v>
      </c>
      <c r="G8" s="54">
        <f>AQ26</f>
        <v>0</v>
      </c>
      <c r="H8" s="55" t="s">
        <v>5</v>
      </c>
      <c r="I8" s="56">
        <f>AO26</f>
        <v>0</v>
      </c>
      <c r="J8" s="96"/>
      <c r="K8" s="97"/>
      <c r="L8" s="64"/>
      <c r="M8" s="54">
        <f>G48</f>
        <v>0</v>
      </c>
      <c r="N8" s="55" t="s">
        <v>5</v>
      </c>
      <c r="O8" s="56">
        <f>I48</f>
        <v>0</v>
      </c>
      <c r="P8" s="54">
        <f>G41</f>
        <v>0</v>
      </c>
      <c r="Q8" s="55" t="s">
        <v>5</v>
      </c>
      <c r="R8" s="56">
        <f>I41</f>
        <v>0</v>
      </c>
      <c r="S8" s="54">
        <f>G34</f>
        <v>0</v>
      </c>
      <c r="T8" s="55" t="s">
        <v>5</v>
      </c>
      <c r="U8" s="56">
        <f>I34</f>
        <v>0</v>
      </c>
      <c r="V8" s="54">
        <f>G27</f>
        <v>0</v>
      </c>
      <c r="W8" s="55" t="s">
        <v>5</v>
      </c>
      <c r="X8" s="56">
        <f>I27</f>
        <v>0</v>
      </c>
      <c r="Y8" s="54">
        <f>G20</f>
        <v>0</v>
      </c>
      <c r="Z8" s="55" t="s">
        <v>5</v>
      </c>
      <c r="AA8" s="56">
        <f>I20</f>
        <v>0</v>
      </c>
      <c r="AB8" s="54">
        <f>AO40</f>
        <v>0</v>
      </c>
      <c r="AC8" s="55" t="s">
        <v>5</v>
      </c>
      <c r="AD8" s="56">
        <f>AQ40</f>
        <v>0</v>
      </c>
      <c r="AE8" s="54">
        <f>AO20</f>
        <v>0</v>
      </c>
      <c r="AF8" s="55" t="s">
        <v>5</v>
      </c>
      <c r="AG8" s="56">
        <f>AQ20</f>
        <v>0</v>
      </c>
      <c r="AH8" s="57">
        <f>IF(G8&gt;I8,1,0)+IF(D8&gt;F8,1,0)+IF(M8&gt;O8,1,0)+IF(P8&gt;R8,1,0)+IF(S8&gt;U8,1,0)+IF(V8&gt;X8,1,0)+IF(Y8&gt;AA8,1,0)+IF(AB8&gt;AD8,1,0)+IF(AE8&gt;AG8,1,0)</f>
        <v>0</v>
      </c>
      <c r="AI8" s="58" t="s">
        <v>5</v>
      </c>
      <c r="AJ8" s="59">
        <f>IF(I8&gt;G8,1,0)+IF(F8&gt;D8,1,0)+IF(O8&gt;M8,1,0)+IF(R8&gt;P8,1,0)+IF(U8&gt;S8,1,0)+IF(X8&gt;V8,1,0)+IF(AA8&gt;Y8,1,0)+IF(AD8&gt;AB8,1,0)+IF(AG8&gt;AE8,1,0)</f>
        <v>0</v>
      </c>
      <c r="AK8" s="54">
        <f>D8+G8+M8+P8+S8+V8+Y8+AB8+AE8</f>
        <v>0</v>
      </c>
      <c r="AL8" s="55" t="s">
        <v>5</v>
      </c>
      <c r="AM8" s="56">
        <f>I8+F8+O8+R8+U8+X8+AA8+AD8+AG8</f>
        <v>0</v>
      </c>
      <c r="AN8" s="55">
        <f t="shared" si="0"/>
        <v>0</v>
      </c>
      <c r="AO8" s="65">
        <f>IF(ISTEXT(B8),RANK(BF8,BF6:BF15,0),"")</f>
      </c>
      <c r="AP8" s="65"/>
      <c r="AQ8" s="65"/>
      <c r="AR8" s="60">
        <f t="shared" si="1"/>
      </c>
      <c r="AS8" s="13" t="s">
        <v>60</v>
      </c>
      <c r="AT8" s="14">
        <f t="shared" si="2"/>
        <v>0</v>
      </c>
      <c r="AU8" s="15"/>
      <c r="AV8" s="15">
        <f>IF(AND(AT8=AT6,AQ32&gt;AO32),1,0)</f>
        <v>0</v>
      </c>
      <c r="AW8" s="15">
        <f>IF(AND(AT8=AT7,AQ26&gt;AO26),1,0)</f>
        <v>0</v>
      </c>
      <c r="AX8" s="15"/>
      <c r="AY8" s="15">
        <f>IF(AND(AT8=AT9,G48&gt;I48),1,0)</f>
        <v>0</v>
      </c>
      <c r="AZ8" s="15">
        <f>IF(AND(AT8=AT10,G41&gt;I41),1,0)</f>
        <v>0</v>
      </c>
      <c r="BA8" s="15">
        <f>IF(AND(AT8=AT11,G34&gt;I34),1,0)</f>
        <v>0</v>
      </c>
      <c r="BB8" s="15">
        <f>IF(AND(AT8=AT12,G27&gt;I27),1,0)</f>
        <v>0</v>
      </c>
      <c r="BC8" s="15">
        <f>IF(AND(AT8=AT13,G20&gt;I20),1,0)</f>
        <v>0</v>
      </c>
      <c r="BD8" s="15">
        <f>IF(AND(AT8=AT14,AO40&gt;AQ40),1,0)</f>
        <v>0</v>
      </c>
      <c r="BE8" s="15">
        <f>IF(AND(AT8=AT15,AO20&gt;AQ20),1,0)</f>
        <v>0</v>
      </c>
      <c r="BF8" s="16">
        <f t="shared" si="3"/>
        <v>0</v>
      </c>
      <c r="BG8" s="16">
        <f t="shared" si="4"/>
        <v>0</v>
      </c>
      <c r="BH8" s="16">
        <f t="shared" si="5"/>
        <v>0</v>
      </c>
      <c r="BI8" s="16">
        <f t="shared" si="6"/>
        <v>0</v>
      </c>
      <c r="BJ8" s="16">
        <f t="shared" si="7"/>
        <v>0</v>
      </c>
      <c r="BK8" s="16">
        <f t="shared" si="8"/>
        <v>0</v>
      </c>
      <c r="BL8" s="11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1:108" s="8" customFormat="1" ht="12.75">
      <c r="A9" s="50">
        <v>4</v>
      </c>
      <c r="B9" s="52"/>
      <c r="C9" s="53"/>
      <c r="D9" s="54">
        <f>AQ25</f>
        <v>0</v>
      </c>
      <c r="E9" s="55" t="s">
        <v>5</v>
      </c>
      <c r="F9" s="56">
        <f>AO25</f>
        <v>0</v>
      </c>
      <c r="G9" s="54">
        <f>AQ19</f>
        <v>0</v>
      </c>
      <c r="H9" s="55" t="s">
        <v>5</v>
      </c>
      <c r="I9" s="56">
        <f>AO19</f>
        <v>0</v>
      </c>
      <c r="J9" s="54">
        <f>I48</f>
        <v>0</v>
      </c>
      <c r="K9" s="55" t="s">
        <v>5</v>
      </c>
      <c r="L9" s="56">
        <f>G48</f>
        <v>0</v>
      </c>
      <c r="M9" s="96"/>
      <c r="N9" s="97"/>
      <c r="O9" s="64"/>
      <c r="P9" s="54">
        <f>G35</f>
        <v>0</v>
      </c>
      <c r="Q9" s="55" t="s">
        <v>5</v>
      </c>
      <c r="R9" s="56">
        <f>I35</f>
        <v>0</v>
      </c>
      <c r="S9" s="54">
        <f>G28</f>
        <v>0</v>
      </c>
      <c r="T9" s="55" t="s">
        <v>5</v>
      </c>
      <c r="U9" s="56">
        <f>I28</f>
        <v>0</v>
      </c>
      <c r="V9" s="54">
        <f>G21</f>
        <v>0</v>
      </c>
      <c r="W9" s="55" t="s">
        <v>5</v>
      </c>
      <c r="X9" s="56">
        <f>I21</f>
        <v>0</v>
      </c>
      <c r="Y9" s="54">
        <f>AO34</f>
        <v>0</v>
      </c>
      <c r="Z9" s="55" t="s">
        <v>5</v>
      </c>
      <c r="AA9" s="56">
        <f>AQ34</f>
        <v>0</v>
      </c>
      <c r="AB9" s="54">
        <f>G42</f>
        <v>0</v>
      </c>
      <c r="AC9" s="55" t="s">
        <v>5</v>
      </c>
      <c r="AD9" s="56">
        <f>I42</f>
        <v>0</v>
      </c>
      <c r="AE9" s="54">
        <f>AO41</f>
        <v>0</v>
      </c>
      <c r="AF9" s="55" t="s">
        <v>5</v>
      </c>
      <c r="AG9" s="56">
        <f>AQ41</f>
        <v>0</v>
      </c>
      <c r="AH9" s="57">
        <f>IF(G9&gt;I9,1,0)+IF(D9&gt;F9,1,0)+IF(J9&gt;L9,1,0)+IF(P9&gt;R9,1,0)+IF(S9&gt;U9,1,0)+IF(V9&gt;X9,1,0)+IF(Y9&gt;AA9,1,0)+IF(AB9&gt;AD9,1,0)+IF(AE9&gt;AG9,1,0)</f>
        <v>0</v>
      </c>
      <c r="AI9" s="58" t="s">
        <v>5</v>
      </c>
      <c r="AJ9" s="59">
        <f>IF(I9&gt;G9,1,0)+IF(L9&gt;J9,1,0)+IF(F9&gt;D9,1,0)+IF(R9&gt;P9,1,0)+IF(U9&gt;S9,1,0)+IF(X9&gt;V9,1,0)+IF(AA9&gt;Y9,1,0)+IF(AD9&gt;AB9,1,0)+IF(AG9&gt;AE9,1,0)</f>
        <v>0</v>
      </c>
      <c r="AK9" s="54">
        <f>D9+G9+J9+P9+S9+V9+Y9+AB9+AE9</f>
        <v>0</v>
      </c>
      <c r="AL9" s="55" t="s">
        <v>5</v>
      </c>
      <c r="AM9" s="56">
        <f>I9+L9+F9+R9+U9+X9+AA9+AD9+AG9</f>
        <v>0</v>
      </c>
      <c r="AN9" s="55">
        <f t="shared" si="0"/>
        <v>0</v>
      </c>
      <c r="AO9" s="65">
        <f>IF(ISTEXT(B9),RANK(BF9,BF6:BF15,0),"")</f>
      </c>
      <c r="AP9" s="65"/>
      <c r="AQ9" s="65"/>
      <c r="AR9" s="60">
        <f t="shared" si="1"/>
      </c>
      <c r="AS9" s="13" t="s">
        <v>60</v>
      </c>
      <c r="AT9" s="14">
        <f t="shared" si="2"/>
        <v>0</v>
      </c>
      <c r="AU9" s="15"/>
      <c r="AV9" s="15">
        <f>IF(AND(AT9=AT6,AQ25&gt;AO25),1,0)</f>
        <v>0</v>
      </c>
      <c r="AW9" s="15">
        <f>IF(AND(AT9=AT7,AQ19&gt;AO19),1,0)</f>
        <v>0</v>
      </c>
      <c r="AX9" s="15">
        <f>IF(AND(AT9=AT8,I48&gt;G48),1,0)</f>
        <v>0</v>
      </c>
      <c r="AY9" s="15"/>
      <c r="AZ9" s="15">
        <f>IF(AND(AT9=AT10,G35&gt;I35),1,0)</f>
        <v>0</v>
      </c>
      <c r="BA9" s="15">
        <f>IF(AND(AT9=AT11,G28&gt;I28),1,0)</f>
        <v>0</v>
      </c>
      <c r="BB9" s="15">
        <f>IF(AND(AT9=AT12,G21&gt;I21),1,0)</f>
        <v>0</v>
      </c>
      <c r="BC9" s="15">
        <f>IF(AND(AT9=AT13,AO34&gt;AQ34),1,0)</f>
        <v>0</v>
      </c>
      <c r="BD9" s="15">
        <f>IF(AND(AT9=AT14,G42&gt;I42),1,0)</f>
        <v>0</v>
      </c>
      <c r="BE9" s="15">
        <f>IF(AND(AT9=AT15,AO41&gt;AQ41),1,0)</f>
        <v>0</v>
      </c>
      <c r="BF9" s="16">
        <f t="shared" si="3"/>
        <v>0</v>
      </c>
      <c r="BG9" s="16">
        <f t="shared" si="4"/>
        <v>0</v>
      </c>
      <c r="BH9" s="16">
        <f t="shared" si="5"/>
        <v>0</v>
      </c>
      <c r="BI9" s="16">
        <f t="shared" si="6"/>
        <v>0</v>
      </c>
      <c r="BJ9" s="16">
        <f t="shared" si="7"/>
        <v>0</v>
      </c>
      <c r="BK9" s="16">
        <f t="shared" si="8"/>
        <v>0</v>
      </c>
      <c r="BL9" s="11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8" s="8" customFormat="1" ht="12.75">
      <c r="A10" s="50">
        <v>5</v>
      </c>
      <c r="B10" s="52"/>
      <c r="C10" s="53"/>
      <c r="D10" s="54">
        <f>AQ18</f>
        <v>0</v>
      </c>
      <c r="E10" s="55" t="s">
        <v>5</v>
      </c>
      <c r="F10" s="56">
        <f>AO18</f>
        <v>0</v>
      </c>
      <c r="G10" s="54">
        <f>I47</f>
        <v>0</v>
      </c>
      <c r="H10" s="55" t="s">
        <v>5</v>
      </c>
      <c r="I10" s="56">
        <f>G47</f>
        <v>0</v>
      </c>
      <c r="J10" s="54">
        <f>I41</f>
        <v>0</v>
      </c>
      <c r="K10" s="55" t="s">
        <v>5</v>
      </c>
      <c r="L10" s="56">
        <f>G41</f>
        <v>0</v>
      </c>
      <c r="M10" s="54">
        <f>I35</f>
        <v>0</v>
      </c>
      <c r="N10" s="55" t="s">
        <v>5</v>
      </c>
      <c r="O10" s="56">
        <f>G35</f>
        <v>0</v>
      </c>
      <c r="P10" s="96"/>
      <c r="Q10" s="97"/>
      <c r="R10" s="64"/>
      <c r="S10" s="51">
        <f>G22</f>
        <v>0</v>
      </c>
      <c r="T10" s="55" t="s">
        <v>5</v>
      </c>
      <c r="U10" s="61">
        <f>I22</f>
        <v>0</v>
      </c>
      <c r="V10" s="54">
        <f>AO35</f>
        <v>0</v>
      </c>
      <c r="W10" s="55" t="s">
        <v>5</v>
      </c>
      <c r="X10" s="56">
        <f>AQ35</f>
        <v>0</v>
      </c>
      <c r="Y10" s="54">
        <f>AO42</f>
        <v>0</v>
      </c>
      <c r="Z10" s="55" t="s">
        <v>5</v>
      </c>
      <c r="AA10" s="56">
        <f>AQ42</f>
        <v>0</v>
      </c>
      <c r="AB10" s="54">
        <f>AO27</f>
        <v>0</v>
      </c>
      <c r="AC10" s="55" t="s">
        <v>5</v>
      </c>
      <c r="AD10" s="56">
        <f>AQ27</f>
        <v>0</v>
      </c>
      <c r="AE10" s="54">
        <f>G29</f>
        <v>0</v>
      </c>
      <c r="AF10" s="55" t="s">
        <v>5</v>
      </c>
      <c r="AG10" s="56">
        <f>I29</f>
        <v>0</v>
      </c>
      <c r="AH10" s="57">
        <f>IF(G10&gt;I10,1,0)+IF(D10&gt;F10,1,0)+IF(M10&gt;O10,1,0)+IF(J10&gt;L10,1,0)+IF(S10&gt;U10,1,0)+IF(V10&gt;X10,1,0)+IF(Y10&gt;AA10,1,0)+IF(AB10&gt;AD10,1,0)+IF(AE10&gt;AG10,1,0)</f>
        <v>0</v>
      </c>
      <c r="AI10" s="58" t="s">
        <v>5</v>
      </c>
      <c r="AJ10" s="59">
        <f>IF(I10&gt;G10,1,0)+IF(L10&gt;J10,1,0)+IF(O10&gt;M10,1,0)+IF(F10&gt;D10,1,0)+IF(U10&gt;S10,1,0)+IF(X10&gt;V10,1,0)+IF(AA10&gt;Y10,1,0)+IF(AD10&gt;AB10,1,0)+IF(AG10&gt;AE10,1,0)</f>
        <v>0</v>
      </c>
      <c r="AK10" s="54">
        <f>D10+G10+J10+M10+S10+V10+Y10+AB10+AE10</f>
        <v>0</v>
      </c>
      <c r="AL10" s="55" t="s">
        <v>5</v>
      </c>
      <c r="AM10" s="56">
        <f>I10+L10+O10+F10+U10+X10+AA10+AD10+AG10</f>
        <v>0</v>
      </c>
      <c r="AN10" s="55">
        <f t="shared" si="0"/>
        <v>0</v>
      </c>
      <c r="AO10" s="65">
        <f>IF(ISTEXT(B10),RANK(BF10,BF6:BF15,0),"")</f>
      </c>
      <c r="AP10" s="65"/>
      <c r="AQ10" s="65"/>
      <c r="AR10" s="60">
        <f t="shared" si="1"/>
      </c>
      <c r="AS10" s="13" t="s">
        <v>60</v>
      </c>
      <c r="AT10" s="14">
        <f t="shared" si="2"/>
        <v>0</v>
      </c>
      <c r="AU10" s="15"/>
      <c r="AV10" s="15">
        <f>IF(AND(AT10=AT6,AQ18&gt;AO18),1,0)</f>
        <v>0</v>
      </c>
      <c r="AW10" s="15">
        <f>IF(AND(AT10=AT7,I47&gt;G47),1,0)</f>
        <v>0</v>
      </c>
      <c r="AX10" s="15">
        <f>IF(AND(AT10=AT8,I41&gt;G41),1,0)</f>
        <v>0</v>
      </c>
      <c r="AY10" s="15">
        <f>IF(AND(AT10=AT9,I35&gt;G35),1,0)</f>
        <v>0</v>
      </c>
      <c r="AZ10" s="15"/>
      <c r="BA10" s="15">
        <f>IF(AND(AT10=AT11,G22&gt;I22),1,0)</f>
        <v>0</v>
      </c>
      <c r="BB10" s="15">
        <f>IF(AND(AT10=AT12,AO35&gt;AQ35),1,0)</f>
        <v>0</v>
      </c>
      <c r="BC10" s="15">
        <f>IF(AND(AT10=AT13,AO42&gt;AQ42),1,0)</f>
        <v>0</v>
      </c>
      <c r="BD10" s="15">
        <f>IF(AND(AT10=AT14,AO27&gt;AQ27),1,0)</f>
        <v>0</v>
      </c>
      <c r="BE10" s="15">
        <f>IF(AND(AT10=AT15,G29&gt;I29),1,0)</f>
        <v>0</v>
      </c>
      <c r="BF10" s="16">
        <f t="shared" si="3"/>
        <v>0</v>
      </c>
      <c r="BG10" s="16">
        <f t="shared" si="4"/>
        <v>0</v>
      </c>
      <c r="BH10" s="16">
        <f t="shared" si="5"/>
        <v>0</v>
      </c>
      <c r="BI10" s="16">
        <f t="shared" si="6"/>
        <v>0</v>
      </c>
      <c r="BJ10" s="16">
        <f t="shared" si="7"/>
        <v>0</v>
      </c>
      <c r="BK10" s="16">
        <f t="shared" si="8"/>
        <v>0</v>
      </c>
      <c r="BL10" s="11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s="8" customFormat="1" ht="12.75">
      <c r="A11" s="50">
        <v>6</v>
      </c>
      <c r="B11" s="52"/>
      <c r="C11" s="53"/>
      <c r="D11" s="54">
        <f>I46</f>
        <v>0</v>
      </c>
      <c r="E11" s="55" t="s">
        <v>5</v>
      </c>
      <c r="F11" s="56">
        <f>G46</f>
        <v>0</v>
      </c>
      <c r="G11" s="54">
        <f>I40</f>
        <v>0</v>
      </c>
      <c r="H11" s="55" t="s">
        <v>5</v>
      </c>
      <c r="I11" s="56">
        <f>G40</f>
        <v>0</v>
      </c>
      <c r="J11" s="54">
        <f>I34</f>
        <v>0</v>
      </c>
      <c r="K11" s="55" t="s">
        <v>5</v>
      </c>
      <c r="L11" s="56">
        <f>G34</f>
        <v>0</v>
      </c>
      <c r="M11" s="54">
        <f>I28</f>
        <v>0</v>
      </c>
      <c r="N11" s="55" t="s">
        <v>5</v>
      </c>
      <c r="O11" s="56">
        <f>G28</f>
        <v>0</v>
      </c>
      <c r="P11" s="54">
        <f>I22</f>
        <v>0</v>
      </c>
      <c r="Q11" s="55" t="s">
        <v>5</v>
      </c>
      <c r="R11" s="55">
        <f>G22</f>
        <v>0</v>
      </c>
      <c r="S11" s="96"/>
      <c r="T11" s="97"/>
      <c r="U11" s="64"/>
      <c r="V11" s="55">
        <f>AO43</f>
        <v>0</v>
      </c>
      <c r="W11" s="55" t="s">
        <v>5</v>
      </c>
      <c r="X11" s="56">
        <f>AQ43</f>
        <v>0</v>
      </c>
      <c r="Y11" s="54">
        <f>AO21</f>
        <v>0</v>
      </c>
      <c r="Z11" s="55" t="s">
        <v>5</v>
      </c>
      <c r="AA11" s="56">
        <f>AQ21</f>
        <v>0</v>
      </c>
      <c r="AB11" s="54">
        <f>AO36</f>
        <v>0</v>
      </c>
      <c r="AC11" s="55" t="s">
        <v>5</v>
      </c>
      <c r="AD11" s="56">
        <f>AQ36</f>
        <v>0</v>
      </c>
      <c r="AE11" s="54">
        <f>AO28</f>
        <v>0</v>
      </c>
      <c r="AF11" s="55" t="s">
        <v>5</v>
      </c>
      <c r="AG11" s="56">
        <f>AQ28</f>
        <v>0</v>
      </c>
      <c r="AH11" s="57">
        <f>IF(G11&gt;I11,1,0)+IF(D11&gt;F11,1,0)+IF(M11&gt;O11,1,0)+IF(P11&gt;R11,1,0)+IF(J11&gt;L11,1,0)+IF(V11&gt;X11,1,0)+IF(Y11&gt;AA11,1,0)+IF(AB11&gt;AD11,1,0)+IF(AE11&gt;AG11,1,0)</f>
        <v>0</v>
      </c>
      <c r="AI11" s="58" t="s">
        <v>5</v>
      </c>
      <c r="AJ11" s="59">
        <f>IF(I11&gt;G11,1,0)+IF(L11&gt;J11,1,0)+IF(O11&gt;M11,1,0)+IF(R11&gt;P11,1,0)+IF(F11&gt;D11,1,0)+IF(X11&gt;V11,1,0)+IF(AA11&gt;Y11,1,0)+IF(AD11&gt;AB11,1,0)+IF(AG11&gt;AE11,1,0)</f>
        <v>0</v>
      </c>
      <c r="AK11" s="54">
        <f>D11+G11+J11+M11+P11+V11+Y11+AB11+AE11</f>
        <v>0</v>
      </c>
      <c r="AL11" s="55" t="s">
        <v>5</v>
      </c>
      <c r="AM11" s="56">
        <f>I11+L11+O11+R11+F11+X11+AA11+AD11+AG11</f>
        <v>0</v>
      </c>
      <c r="AN11" s="55">
        <f t="shared" si="0"/>
        <v>0</v>
      </c>
      <c r="AO11" s="65">
        <f>IF(ISTEXT(B11),RANK(BF11,BF6:BF15,0),"")</f>
      </c>
      <c r="AP11" s="65"/>
      <c r="AQ11" s="65"/>
      <c r="AR11" s="60">
        <f t="shared" si="1"/>
      </c>
      <c r="AS11" s="13" t="s">
        <v>60</v>
      </c>
      <c r="AT11" s="14">
        <f t="shared" si="2"/>
        <v>0</v>
      </c>
      <c r="AU11" s="15"/>
      <c r="AV11" s="15">
        <f>IF(AND(AT11=AT6,I46&gt;G46),1,0)</f>
        <v>0</v>
      </c>
      <c r="AW11" s="15">
        <f>IF(AND(AT11=AT7,I40&gt;G40),1,0)</f>
        <v>0</v>
      </c>
      <c r="AX11" s="15">
        <f>IF(AND(AT11=AT8,I34&gt;G34),1,0)</f>
        <v>0</v>
      </c>
      <c r="AY11" s="15">
        <f>IF(AND(AT11=AT9,I28&gt;G28),1,0)</f>
        <v>0</v>
      </c>
      <c r="AZ11" s="15">
        <f>IF(AND(AT11=AT10,I22&gt;G22),1,0)</f>
        <v>0</v>
      </c>
      <c r="BA11" s="15"/>
      <c r="BB11" s="15">
        <f>IF(AND(AT11=AT12,AO43&gt;AQ43),1,0)</f>
        <v>0</v>
      </c>
      <c r="BC11" s="15">
        <f>IF(AND(AT11=AT13,AO21&gt;AQ21),1,0)</f>
        <v>0</v>
      </c>
      <c r="BD11" s="15">
        <f>IF(AND(AT11=AT14,AO36&gt;AQ36),1,0)</f>
        <v>0</v>
      </c>
      <c r="BE11" s="15">
        <f>IF(AND(AT11=AT15,AO28&gt;AQ28),1,0)</f>
        <v>0</v>
      </c>
      <c r="BF11" s="16">
        <f t="shared" si="3"/>
        <v>0</v>
      </c>
      <c r="BG11" s="16">
        <f t="shared" si="4"/>
        <v>0</v>
      </c>
      <c r="BH11" s="16">
        <f t="shared" si="5"/>
        <v>0</v>
      </c>
      <c r="BI11" s="16">
        <f t="shared" si="6"/>
        <v>0</v>
      </c>
      <c r="BJ11" s="16">
        <f t="shared" si="7"/>
        <v>0</v>
      </c>
      <c r="BK11" s="16">
        <f t="shared" si="8"/>
        <v>0</v>
      </c>
      <c r="BL11" s="11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s="8" customFormat="1" ht="12.75">
      <c r="A12" s="50">
        <v>7</v>
      </c>
      <c r="B12" s="52"/>
      <c r="C12" s="53"/>
      <c r="D12" s="54">
        <f>I39</f>
        <v>0</v>
      </c>
      <c r="E12" s="55" t="s">
        <v>5</v>
      </c>
      <c r="F12" s="56">
        <f>G39</f>
        <v>0</v>
      </c>
      <c r="G12" s="54">
        <f>I33</f>
        <v>0</v>
      </c>
      <c r="H12" s="55" t="s">
        <v>5</v>
      </c>
      <c r="I12" s="56">
        <f>G33</f>
        <v>0</v>
      </c>
      <c r="J12" s="54">
        <f>I27</f>
        <v>0</v>
      </c>
      <c r="K12" s="55" t="s">
        <v>5</v>
      </c>
      <c r="L12" s="56">
        <f>G27</f>
        <v>0</v>
      </c>
      <c r="M12" s="54">
        <f>I21</f>
        <v>0</v>
      </c>
      <c r="N12" s="55" t="s">
        <v>5</v>
      </c>
      <c r="O12" s="56">
        <f>G21</f>
        <v>0</v>
      </c>
      <c r="P12" s="54">
        <f>AQ35</f>
        <v>0</v>
      </c>
      <c r="Q12" s="55" t="s">
        <v>5</v>
      </c>
      <c r="R12" s="56">
        <f>AO35</f>
        <v>0</v>
      </c>
      <c r="S12" s="62">
        <f>AQ43</f>
        <v>0</v>
      </c>
      <c r="T12" s="55" t="s">
        <v>5</v>
      </c>
      <c r="U12" s="39">
        <f>AO43</f>
        <v>0</v>
      </c>
      <c r="V12" s="96"/>
      <c r="W12" s="97"/>
      <c r="X12" s="64"/>
      <c r="Y12" s="54">
        <f>AO29</f>
        <v>0</v>
      </c>
      <c r="Z12" s="55" t="s">
        <v>5</v>
      </c>
      <c r="AA12" s="56">
        <f>AQ29</f>
        <v>0</v>
      </c>
      <c r="AB12" s="54">
        <f>AO22</f>
        <v>0</v>
      </c>
      <c r="AC12" s="55" t="s">
        <v>5</v>
      </c>
      <c r="AD12" s="56">
        <f>AQ22</f>
        <v>0</v>
      </c>
      <c r="AE12" s="54">
        <f>G49</f>
        <v>0</v>
      </c>
      <c r="AF12" s="55" t="s">
        <v>5</v>
      </c>
      <c r="AG12" s="56">
        <f>I49</f>
        <v>0</v>
      </c>
      <c r="AH12" s="57">
        <f>IF(G12&gt;I12,1,0)+IF(D12&gt;F12,1,0)+IF(M12&gt;O12,1,0)+IF(P12&gt;R12,1,0)+IF(S12&gt;U12,1,0)+IF(J12&gt;L12,1,0)+IF(Y12&gt;AA12,1,0)+IF(AB12&gt;AD12,1,0)+IF(AE12&gt;AG12,1,0)</f>
        <v>0</v>
      </c>
      <c r="AI12" s="58" t="s">
        <v>5</v>
      </c>
      <c r="AJ12" s="59">
        <f>IF(I12&gt;G12,1,0)+IF(L12&gt;J12,1,0)+IF(O12&gt;M12,1,0)+IF(R12&gt;P12,1,0)+IF(U12&gt;S12,1,0)+IF(F12&gt;D12,1,0)+IF(AA12&gt;Y12,1,0)+IF(AD12&gt;AB12,1,0)+IF(AG12&gt;AE12,1,0)</f>
        <v>0</v>
      </c>
      <c r="AK12" s="54">
        <f>D12+G12+J12+M12+P12+S12+Y12+AB12+AE12</f>
        <v>0</v>
      </c>
      <c r="AL12" s="55" t="s">
        <v>5</v>
      </c>
      <c r="AM12" s="56">
        <f>I12+L12+O12+R12+U12+F12+AA12+AD12+AG12</f>
        <v>0</v>
      </c>
      <c r="AN12" s="55">
        <f t="shared" si="0"/>
        <v>0</v>
      </c>
      <c r="AO12" s="65">
        <f>IF(ISTEXT(B12),RANK(BF12,BF6:BF15,0),"")</f>
      </c>
      <c r="AP12" s="65"/>
      <c r="AQ12" s="65"/>
      <c r="AR12" s="60">
        <f t="shared" si="1"/>
      </c>
      <c r="AS12" s="13" t="s">
        <v>60</v>
      </c>
      <c r="AT12" s="14">
        <f t="shared" si="2"/>
        <v>0</v>
      </c>
      <c r="AU12" s="15"/>
      <c r="AV12" s="15">
        <f>IF(AND(AT12=AT6,I39&gt;G39),1,0)</f>
        <v>0</v>
      </c>
      <c r="AW12" s="15">
        <f>IF(AND(AT12=AT7,I33&gt;G33),1,0)</f>
        <v>0</v>
      </c>
      <c r="AX12" s="15">
        <f>IF(AND(AT12=AT8,I27&gt;G27),1,0)</f>
        <v>0</v>
      </c>
      <c r="AY12" s="15">
        <f>IF(AND(AT12=AT9,I21&gt;G21),1,0)</f>
        <v>0</v>
      </c>
      <c r="AZ12" s="15">
        <f>IF(AND(AT12=AT10,AQ35&gt;AO35),1,0)</f>
        <v>0</v>
      </c>
      <c r="BA12" s="15">
        <f>IF(AND(AT12=AT11,AQ43&gt;AO43),1,0)</f>
        <v>0</v>
      </c>
      <c r="BB12" s="15"/>
      <c r="BC12" s="15">
        <f>IF(AND(AT12=AT13,AO29&gt;AQ29),1,0)</f>
        <v>0</v>
      </c>
      <c r="BD12" s="15">
        <f>IF(AND(AT12=AT14,AO22&gt;AQ22),1,0)</f>
        <v>0</v>
      </c>
      <c r="BE12" s="15">
        <f>IF(AND(AT12=AT15,G49&gt;I49),1,0)</f>
        <v>0</v>
      </c>
      <c r="BF12" s="16">
        <f t="shared" si="3"/>
        <v>0</v>
      </c>
      <c r="BG12" s="16">
        <f t="shared" si="4"/>
        <v>0</v>
      </c>
      <c r="BH12" s="16">
        <f t="shared" si="5"/>
        <v>0</v>
      </c>
      <c r="BI12" s="16">
        <f t="shared" si="6"/>
        <v>0</v>
      </c>
      <c r="BJ12" s="16">
        <f t="shared" si="7"/>
        <v>0</v>
      </c>
      <c r="BK12" s="16">
        <f t="shared" si="8"/>
        <v>0</v>
      </c>
      <c r="BL12" s="11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s="8" customFormat="1" ht="12.75">
      <c r="A13" s="50">
        <v>8</v>
      </c>
      <c r="B13" s="52"/>
      <c r="C13" s="53"/>
      <c r="D13" s="54">
        <f>I32</f>
        <v>0</v>
      </c>
      <c r="E13" s="55" t="s">
        <v>5</v>
      </c>
      <c r="F13" s="56">
        <f>G32</f>
        <v>0</v>
      </c>
      <c r="G13" s="54">
        <f>I26</f>
        <v>0</v>
      </c>
      <c r="H13" s="55" t="s">
        <v>5</v>
      </c>
      <c r="I13" s="56">
        <f>G26</f>
        <v>0</v>
      </c>
      <c r="J13" s="54">
        <f>I20</f>
        <v>0</v>
      </c>
      <c r="K13" s="55" t="s">
        <v>5</v>
      </c>
      <c r="L13" s="56">
        <f>G20</f>
        <v>0</v>
      </c>
      <c r="M13" s="54">
        <f>AQ34</f>
        <v>0</v>
      </c>
      <c r="N13" s="55" t="s">
        <v>5</v>
      </c>
      <c r="O13" s="56">
        <f>AO34</f>
        <v>0</v>
      </c>
      <c r="P13" s="54">
        <f>AQ42</f>
        <v>0</v>
      </c>
      <c r="Q13" s="55" t="s">
        <v>5</v>
      </c>
      <c r="R13" s="56">
        <f>AO42</f>
        <v>0</v>
      </c>
      <c r="S13" s="54">
        <f>AQ21</f>
        <v>0</v>
      </c>
      <c r="T13" s="55" t="s">
        <v>5</v>
      </c>
      <c r="U13" s="56">
        <f>AO21</f>
        <v>0</v>
      </c>
      <c r="V13" s="54">
        <f>AQ29</f>
        <v>0</v>
      </c>
      <c r="W13" s="55" t="s">
        <v>5</v>
      </c>
      <c r="X13" s="56">
        <f>AO29</f>
        <v>0</v>
      </c>
      <c r="Y13" s="96"/>
      <c r="Z13" s="97"/>
      <c r="AA13" s="64"/>
      <c r="AB13" s="54">
        <f>G50</f>
        <v>0</v>
      </c>
      <c r="AC13" s="55" t="s">
        <v>5</v>
      </c>
      <c r="AD13" s="56">
        <f>I50</f>
        <v>0</v>
      </c>
      <c r="AE13" s="54">
        <f>G43</f>
        <v>0</v>
      </c>
      <c r="AF13" s="55" t="s">
        <v>5</v>
      </c>
      <c r="AG13" s="56">
        <f>I43</f>
        <v>0</v>
      </c>
      <c r="AH13" s="57">
        <f>IF(G13&gt;I13,1,0)+IF(D13&gt;F13,1,0)+IF(M13&gt;O13,1,0)+IF(P13&gt;R13,1,0)+IF(S13&gt;U13,1,0)+IF(V13&gt;X13,1,0)+IF(J13&gt;L13,1,0)+IF(AB13&gt;AD13,1,0)+IF(AE13&gt;AG13,1,0)</f>
        <v>0</v>
      </c>
      <c r="AI13" s="58" t="s">
        <v>5</v>
      </c>
      <c r="AJ13" s="59">
        <f>IF(I13&gt;G13,1,0)+IF(L13&gt;J13,1,0)+IF(O13&gt;M13,1,0)+IF(R13&gt;P13,1,0)+IF(U13&gt;S13,1,0)+IF(X13&gt;V13,1,0)+IF(F13&gt;D13,1,0)+IF(AD13&gt;AB13,1,0)+IF(AG13&gt;AE13,1,0)</f>
        <v>0</v>
      </c>
      <c r="AK13" s="54">
        <f>D13+G13+J13+M13+P13+S13+V13+AB13+AE13</f>
        <v>0</v>
      </c>
      <c r="AL13" s="55" t="s">
        <v>5</v>
      </c>
      <c r="AM13" s="56">
        <f>I13+L13+O13+R13+U13+X13+F13+AD13+AG13</f>
        <v>0</v>
      </c>
      <c r="AN13" s="55">
        <f t="shared" si="0"/>
        <v>0</v>
      </c>
      <c r="AO13" s="65">
        <f>IF(ISTEXT(B13),RANK(BF13,BF6:BF15,0),"")</f>
      </c>
      <c r="AP13" s="65"/>
      <c r="AQ13" s="65"/>
      <c r="AR13" s="60">
        <f t="shared" si="1"/>
      </c>
      <c r="AS13" s="13" t="s">
        <v>60</v>
      </c>
      <c r="AT13" s="14">
        <f t="shared" si="2"/>
        <v>0</v>
      </c>
      <c r="AU13" s="15"/>
      <c r="AV13" s="15">
        <f>IF(AND(AT13=AT6,I32&gt;G32),1,0)</f>
        <v>0</v>
      </c>
      <c r="AW13" s="15">
        <f>IF(AND(AT13=AT7,I26&gt;G26),1,0)</f>
        <v>0</v>
      </c>
      <c r="AX13" s="15">
        <f>IF(AND(AT13=AT8,I20&gt;G20),1,0)</f>
        <v>0</v>
      </c>
      <c r="AY13" s="15">
        <f>IF(AND(AT13=AT9,AQ34&gt;AO34),1,0)</f>
        <v>0</v>
      </c>
      <c r="AZ13" s="15">
        <f>IF(AND(AT13=AT10,AQ42&gt;AO42),1,0)</f>
        <v>0</v>
      </c>
      <c r="BA13" s="15">
        <f>IF(AND(AT13=AT11,AQ21&gt;AO21),1,0)</f>
        <v>0</v>
      </c>
      <c r="BB13" s="15">
        <f>IF(AND(AT13=AT12,AQ29&gt;AO29),1,0)</f>
        <v>0</v>
      </c>
      <c r="BC13" s="15"/>
      <c r="BD13" s="15">
        <f>IF(AND(AT13=AT14,G50&gt;I50),1,0)</f>
        <v>0</v>
      </c>
      <c r="BE13" s="15">
        <f>IF(AND(AT13=AT15,G43&gt;I43),1,0)</f>
        <v>0</v>
      </c>
      <c r="BF13" s="16">
        <f t="shared" si="3"/>
        <v>0</v>
      </c>
      <c r="BG13" s="16">
        <f t="shared" si="4"/>
        <v>0</v>
      </c>
      <c r="BH13" s="16">
        <f t="shared" si="5"/>
        <v>0</v>
      </c>
      <c r="BI13" s="16">
        <f t="shared" si="6"/>
        <v>0</v>
      </c>
      <c r="BJ13" s="16">
        <f t="shared" si="7"/>
        <v>0</v>
      </c>
      <c r="BK13" s="16">
        <f t="shared" si="8"/>
        <v>0</v>
      </c>
      <c r="BL13" s="11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s="8" customFormat="1" ht="12.75">
      <c r="A14" s="50">
        <v>9</v>
      </c>
      <c r="B14" s="52"/>
      <c r="C14" s="53"/>
      <c r="D14" s="54">
        <f>I25</f>
        <v>0</v>
      </c>
      <c r="E14" s="55" t="s">
        <v>5</v>
      </c>
      <c r="F14" s="56">
        <f>G25</f>
        <v>0</v>
      </c>
      <c r="G14" s="54">
        <f>I19</f>
        <v>0</v>
      </c>
      <c r="H14" s="55" t="s">
        <v>5</v>
      </c>
      <c r="I14" s="56">
        <f>G19</f>
        <v>0</v>
      </c>
      <c r="J14" s="54">
        <f>AQ40</f>
        <v>0</v>
      </c>
      <c r="K14" s="55" t="s">
        <v>5</v>
      </c>
      <c r="L14" s="56">
        <f>AO40</f>
        <v>0</v>
      </c>
      <c r="M14" s="54">
        <f>I42</f>
        <v>0</v>
      </c>
      <c r="N14" s="55" t="s">
        <v>5</v>
      </c>
      <c r="O14" s="56">
        <f>G42</f>
        <v>0</v>
      </c>
      <c r="P14" s="54">
        <f>AQ27</f>
        <v>0</v>
      </c>
      <c r="Q14" s="55" t="s">
        <v>5</v>
      </c>
      <c r="R14" s="56">
        <f>AO27</f>
        <v>0</v>
      </c>
      <c r="S14" s="54">
        <f>AQ36</f>
        <v>0</v>
      </c>
      <c r="T14" s="55" t="s">
        <v>5</v>
      </c>
      <c r="U14" s="56">
        <f>AO36</f>
        <v>0</v>
      </c>
      <c r="V14" s="54">
        <f>AQ22</f>
        <v>0</v>
      </c>
      <c r="W14" s="55" t="s">
        <v>5</v>
      </c>
      <c r="X14" s="56">
        <f>AO22</f>
        <v>0</v>
      </c>
      <c r="Y14" s="54">
        <f>I50</f>
        <v>0</v>
      </c>
      <c r="Z14" s="55" t="s">
        <v>5</v>
      </c>
      <c r="AA14" s="56">
        <f>G50</f>
        <v>0</v>
      </c>
      <c r="AB14" s="96"/>
      <c r="AC14" s="97"/>
      <c r="AD14" s="64"/>
      <c r="AE14" s="54">
        <f>G36</f>
        <v>0</v>
      </c>
      <c r="AF14" s="55" t="s">
        <v>5</v>
      </c>
      <c r="AG14" s="56">
        <f>I36</f>
        <v>0</v>
      </c>
      <c r="AH14" s="57">
        <f>IF(G14&gt;I14,1,0)+IF(D14&gt;F14,1,0)+IF(M14&gt;O14,1,0)+IF(P14&gt;R14,1,0)+IF(S14&gt;U14,1,0)+IF(V14&gt;X14,1,0)+IF(Y14&gt;AA14,1,0)+IF(J14&gt;L14,1,0)+IF(AE14&gt;AG14,1,0)</f>
        <v>0</v>
      </c>
      <c r="AI14" s="58" t="s">
        <v>5</v>
      </c>
      <c r="AJ14" s="59">
        <f>IF(I14&gt;G14,1,0)+IF(L14&gt;J14,1,0)+IF(O14&gt;M14,1,0)+IF(R14&gt;P14,1,0)+IF(U14&gt;S14,1,0)+IF(X14&gt;V14,1,0)+IF(AA14&gt;Y14,1,0)+IF(F14&gt;D14,1,0)+IF(AG14&gt;AE14,1,0)</f>
        <v>0</v>
      </c>
      <c r="AK14" s="54">
        <f>D14+G14+J14+M14+P14+S14+V14+Y14+AE14</f>
        <v>0</v>
      </c>
      <c r="AL14" s="55" t="s">
        <v>5</v>
      </c>
      <c r="AM14" s="56">
        <f>I14+L14+O14+R14+U14+X14+AA14+F14+AG14</f>
        <v>0</v>
      </c>
      <c r="AN14" s="55">
        <f t="shared" si="0"/>
        <v>0</v>
      </c>
      <c r="AO14" s="65">
        <f>IF(ISTEXT(B14),RANK(BF14,BF6:BF15,0),"")</f>
      </c>
      <c r="AP14" s="65"/>
      <c r="AQ14" s="65"/>
      <c r="AR14" s="60">
        <f t="shared" si="1"/>
      </c>
      <c r="AS14" s="13" t="s">
        <v>60</v>
      </c>
      <c r="AT14" s="14">
        <f t="shared" si="2"/>
        <v>0</v>
      </c>
      <c r="AU14" s="15"/>
      <c r="AV14" s="15">
        <f>IF(AND(AT14=AT6,I25&gt;G25),1,0)</f>
        <v>0</v>
      </c>
      <c r="AW14" s="15">
        <f>IF(AND(AT14=AT7,I19&gt;G19),1,0)</f>
        <v>0</v>
      </c>
      <c r="AX14" s="15">
        <f>IF(AND(AT14=AT8,AQ40&gt;AO40),1,0)</f>
        <v>0</v>
      </c>
      <c r="AY14" s="15">
        <f>IF(AND(AT14=AT9,I42&gt;G42),1,0)</f>
        <v>0</v>
      </c>
      <c r="AZ14" s="15">
        <f>IF(AND(AT14=AT10,AQ27&gt;AO27),1,0)</f>
        <v>0</v>
      </c>
      <c r="BA14" s="15">
        <f>IF(AND(AT14=AT11,AQ36&gt;AO36),1,0)</f>
        <v>0</v>
      </c>
      <c r="BB14" s="15">
        <f>IF(AND(AT14=AT12,AQ22&gt;AO22),1,0)</f>
        <v>0</v>
      </c>
      <c r="BC14" s="15">
        <f>IF(AND(AT14=AT13,I50&gt;G50),1,0)</f>
        <v>0</v>
      </c>
      <c r="BD14" s="15"/>
      <c r="BE14" s="15">
        <f>IF(AND(AT14=AT15,G36&gt;I36),1,0)</f>
        <v>0</v>
      </c>
      <c r="BF14" s="16">
        <f t="shared" si="3"/>
        <v>0</v>
      </c>
      <c r="BG14" s="16">
        <f t="shared" si="4"/>
        <v>0</v>
      </c>
      <c r="BH14" s="16">
        <f t="shared" si="5"/>
        <v>0</v>
      </c>
      <c r="BI14" s="16">
        <f t="shared" si="6"/>
        <v>0</v>
      </c>
      <c r="BJ14" s="16">
        <f t="shared" si="7"/>
        <v>0</v>
      </c>
      <c r="BK14" s="16">
        <f t="shared" si="8"/>
        <v>0</v>
      </c>
      <c r="BL14" s="1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8" customFormat="1" ht="12.75">
      <c r="A15" s="50">
        <v>10</v>
      </c>
      <c r="B15" s="52"/>
      <c r="C15" s="53"/>
      <c r="D15" s="54">
        <f>I18</f>
        <v>0</v>
      </c>
      <c r="E15" s="55" t="s">
        <v>5</v>
      </c>
      <c r="F15" s="56">
        <f>G18</f>
        <v>0</v>
      </c>
      <c r="G15" s="54">
        <f>AQ33</f>
        <v>0</v>
      </c>
      <c r="H15" s="55" t="s">
        <v>5</v>
      </c>
      <c r="I15" s="56">
        <f>AO33</f>
        <v>0</v>
      </c>
      <c r="J15" s="54">
        <f>AQ20</f>
        <v>0</v>
      </c>
      <c r="K15" s="55" t="s">
        <v>5</v>
      </c>
      <c r="L15" s="56">
        <f>AO20</f>
        <v>0</v>
      </c>
      <c r="M15" s="54">
        <f>AQ41</f>
        <v>0</v>
      </c>
      <c r="N15" s="55" t="s">
        <v>5</v>
      </c>
      <c r="O15" s="56">
        <f>AO41</f>
        <v>0</v>
      </c>
      <c r="P15" s="54">
        <f>I29</f>
        <v>0</v>
      </c>
      <c r="Q15" s="55" t="s">
        <v>5</v>
      </c>
      <c r="R15" s="56">
        <f>G29</f>
        <v>0</v>
      </c>
      <c r="S15" s="54">
        <f>AQ28</f>
        <v>0</v>
      </c>
      <c r="T15" s="55" t="s">
        <v>5</v>
      </c>
      <c r="U15" s="56">
        <f>AO28</f>
        <v>0</v>
      </c>
      <c r="V15" s="54">
        <f>I49</f>
        <v>0</v>
      </c>
      <c r="W15" s="55" t="s">
        <v>5</v>
      </c>
      <c r="X15" s="56">
        <f>G49</f>
        <v>0</v>
      </c>
      <c r="Y15" s="54">
        <f>I43</f>
        <v>0</v>
      </c>
      <c r="Z15" s="55" t="s">
        <v>5</v>
      </c>
      <c r="AA15" s="56">
        <f>G43</f>
        <v>0</v>
      </c>
      <c r="AB15" s="54">
        <f>I36</f>
        <v>0</v>
      </c>
      <c r="AC15" s="55" t="s">
        <v>5</v>
      </c>
      <c r="AD15" s="56">
        <f>G36</f>
        <v>0</v>
      </c>
      <c r="AE15" s="96"/>
      <c r="AF15" s="97"/>
      <c r="AG15" s="64"/>
      <c r="AH15" s="57">
        <f>IF(G15&gt;I15,1,0)+IF(D15&gt;F15,1,0)+IF(M15&gt;O15,1,0)+IF(P15&gt;R15,1,0)+IF(S15&gt;U15,1,0)+IF(V15&gt;X15,1,0)+IF(Y15&gt;AA15,1,0)+IF(AB15&gt;AD15,1,0)+IF(J15&gt;L15,1,0)</f>
        <v>0</v>
      </c>
      <c r="AI15" s="58" t="s">
        <v>5</v>
      </c>
      <c r="AJ15" s="59">
        <f>IF(I15&gt;G15,1,0)+IF(L15&gt;J15,1,0)+IF(O15&gt;M15,1,0)+IF(R15&gt;P15,1,0)+IF(U15&gt;S15,1,0)+IF(X15&gt;V15,1,0)+IF(AA15&gt;Y15,1,0)+IF(AD15&gt;AB15,1,0)+IF(F15&gt;D15,1,0)</f>
        <v>0</v>
      </c>
      <c r="AK15" s="54">
        <f>D15+G15+J15+M15+P15+S15+V15+Y15+AB15</f>
        <v>0</v>
      </c>
      <c r="AL15" s="55" t="s">
        <v>5</v>
      </c>
      <c r="AM15" s="56">
        <f>I15+L15+O15+R15+U15+X15+AA15+AD15+F15</f>
        <v>0</v>
      </c>
      <c r="AN15" s="55">
        <f t="shared" si="0"/>
        <v>0</v>
      </c>
      <c r="AO15" s="65">
        <f>IF(ISTEXT(B15),RANK(BF15,BF6:BF15,0),"")</f>
      </c>
      <c r="AP15" s="65"/>
      <c r="AQ15" s="65"/>
      <c r="AR15" s="60">
        <f t="shared" si="1"/>
      </c>
      <c r="AS15" s="13" t="s">
        <v>60</v>
      </c>
      <c r="AT15" s="14">
        <f t="shared" si="2"/>
        <v>0</v>
      </c>
      <c r="AU15" s="15"/>
      <c r="AV15" s="15">
        <f>IF(AND(AT15=AT6,I18&gt;G18),1,0)</f>
        <v>0</v>
      </c>
      <c r="AW15" s="15">
        <f>IF(AND(AT15=AT7,AQ33&gt;AO33),1,0)</f>
        <v>0</v>
      </c>
      <c r="AX15" s="15">
        <f>IF(AND(AT15=AT8,AQ20&gt;AO20),1,0)</f>
        <v>0</v>
      </c>
      <c r="AY15" s="15">
        <f>IF(AND(AT15=AT9,AQ41&gt;AO41),1,0)</f>
        <v>0</v>
      </c>
      <c r="AZ15" s="15">
        <f>IF(AND(AT15=AT10,I29&gt;G29),1,0)</f>
        <v>0</v>
      </c>
      <c r="BA15" s="15">
        <f>IF(AND(AT15=AT11,AQ28&gt;AO28),1,0)</f>
        <v>0</v>
      </c>
      <c r="BB15" s="15">
        <f>IF(AND(AT15=AT12,I49&gt;G49),1,0)</f>
        <v>0</v>
      </c>
      <c r="BC15" s="15">
        <f>IF(AND(AT15=AT13,I43&gt;G43),1,0)</f>
        <v>0</v>
      </c>
      <c r="BD15" s="15">
        <f>IF(AND(AT15=AT14,I36&gt;G36),1,0)</f>
        <v>0</v>
      </c>
      <c r="BE15" s="15"/>
      <c r="BF15" s="16">
        <f t="shared" si="3"/>
        <v>0</v>
      </c>
      <c r="BG15" s="16">
        <f t="shared" si="4"/>
        <v>0</v>
      </c>
      <c r="BH15" s="16">
        <f t="shared" si="5"/>
        <v>0</v>
      </c>
      <c r="BI15" s="16">
        <f t="shared" si="6"/>
        <v>0</v>
      </c>
      <c r="BJ15" s="16">
        <f t="shared" si="7"/>
        <v>0</v>
      </c>
      <c r="BK15" s="16">
        <f t="shared" si="8"/>
        <v>0</v>
      </c>
      <c r="BL15" s="11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8" customFormat="1" ht="7.5" customHeight="1">
      <c r="A16" s="9"/>
      <c r="B16" s="10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6"/>
      <c r="AE16" s="36"/>
      <c r="AF16" s="36"/>
      <c r="AG16" s="36"/>
      <c r="AH16" s="37"/>
      <c r="AI16" s="34"/>
      <c r="AJ16" s="34"/>
      <c r="AK16" s="33"/>
      <c r="AL16" s="33"/>
      <c r="AM16" s="33"/>
      <c r="AN16" s="9"/>
      <c r="AO16" s="35"/>
      <c r="AP16" s="35"/>
      <c r="AQ16" s="35"/>
      <c r="AR16" s="1"/>
      <c r="AS16" s="13"/>
      <c r="AT16" s="14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1"/>
      <c r="BH16" s="11"/>
      <c r="BI16" s="11"/>
      <c r="BJ16" s="11"/>
      <c r="BK16" s="11"/>
      <c r="BL16" s="11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s="17" customFormat="1" ht="12.75" customHeight="1">
      <c r="A17" s="80" t="s">
        <v>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O17" s="89" t="s">
        <v>7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</row>
    <row r="18" spans="1:95" s="17" customFormat="1" ht="12.75" customHeight="1">
      <c r="A18" s="83">
        <f>IF(ISTEXT(B6),B6,"")</f>
      </c>
      <c r="B18" s="83"/>
      <c r="C18" s="83">
        <f>IF(ISTEXT(B15),B15,"")</f>
      </c>
      <c r="D18" s="83"/>
      <c r="E18" s="83"/>
      <c r="F18" s="83"/>
      <c r="G18" s="29"/>
      <c r="H18" s="45" t="s">
        <v>5</v>
      </c>
      <c r="I18" s="43"/>
      <c r="K18" s="84" t="s">
        <v>8</v>
      </c>
      <c r="L18" s="85"/>
      <c r="M18" s="86"/>
      <c r="N18" s="22"/>
      <c r="O18" s="84" t="s">
        <v>9</v>
      </c>
      <c r="P18" s="85"/>
      <c r="Q18" s="86"/>
      <c r="S18" s="83">
        <f>IF(ISTEXT(B6),B6,"")</f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>
        <f>IF(ISTEXT(B10),B10,"")</f>
      </c>
      <c r="AE18" s="83"/>
      <c r="AF18" s="83"/>
      <c r="AG18" s="83"/>
      <c r="AH18" s="83"/>
      <c r="AI18" s="83"/>
      <c r="AJ18" s="83"/>
      <c r="AK18" s="83"/>
      <c r="AL18" s="83"/>
      <c r="AM18" s="92"/>
      <c r="AN18" s="40"/>
      <c r="AO18" s="41"/>
      <c r="AP18" s="18" t="s">
        <v>5</v>
      </c>
      <c r="AQ18" s="42"/>
      <c r="AR18" s="18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s="17" customFormat="1" ht="12.75" customHeight="1">
      <c r="A19" s="87">
        <f>IF(ISTEXT(B7),B7,"")</f>
      </c>
      <c r="B19" s="87"/>
      <c r="C19" s="87">
        <f>IF(ISTEXT(B14),B14,"")</f>
      </c>
      <c r="D19" s="87"/>
      <c r="E19" s="87"/>
      <c r="F19" s="87"/>
      <c r="G19" s="20"/>
      <c r="H19" s="46" t="s">
        <v>5</v>
      </c>
      <c r="I19" s="27"/>
      <c r="K19" s="84" t="s">
        <v>10</v>
      </c>
      <c r="L19" s="85"/>
      <c r="M19" s="86"/>
      <c r="N19" s="22"/>
      <c r="O19" s="84" t="s">
        <v>11</v>
      </c>
      <c r="P19" s="85"/>
      <c r="Q19" s="86"/>
      <c r="S19" s="87">
        <f>IF(ISTEXT(B7),B7,"")</f>
      </c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93">
        <f>IF(ISTEXT(B9),B9,"")</f>
      </c>
      <c r="AE19" s="93"/>
      <c r="AF19" s="93"/>
      <c r="AG19" s="93"/>
      <c r="AH19" s="93"/>
      <c r="AI19" s="93"/>
      <c r="AJ19" s="93"/>
      <c r="AK19" s="93"/>
      <c r="AL19" s="93"/>
      <c r="AM19" s="94"/>
      <c r="AN19" s="28"/>
      <c r="AO19" s="25"/>
      <c r="AP19" s="47" t="s">
        <v>5</v>
      </c>
      <c r="AQ19" s="26"/>
      <c r="AR19" s="18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</row>
    <row r="20" spans="1:95" s="17" customFormat="1" ht="12.75" customHeight="1">
      <c r="A20" s="87">
        <f>IF(ISTEXT(B8),B8,"")</f>
      </c>
      <c r="B20" s="87"/>
      <c r="C20" s="87">
        <f>IF(ISTEXT(B13),B13,"")</f>
      </c>
      <c r="D20" s="87"/>
      <c r="E20" s="87"/>
      <c r="F20" s="87"/>
      <c r="G20" s="20"/>
      <c r="H20" s="46" t="s">
        <v>5</v>
      </c>
      <c r="I20" s="27"/>
      <c r="K20" s="84" t="s">
        <v>12</v>
      </c>
      <c r="L20" s="85"/>
      <c r="M20" s="86"/>
      <c r="N20" s="22"/>
      <c r="O20" s="84" t="s">
        <v>13</v>
      </c>
      <c r="P20" s="85"/>
      <c r="Q20" s="86"/>
      <c r="S20" s="87">
        <f>IF(ISTEXT(B8),B8,"")</f>
      </c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>
        <f>IF(ISTEXT(B15),B15,"")</f>
      </c>
      <c r="AE20" s="87"/>
      <c r="AF20" s="87"/>
      <c r="AG20" s="87"/>
      <c r="AH20" s="87"/>
      <c r="AI20" s="87"/>
      <c r="AJ20" s="87"/>
      <c r="AK20" s="87"/>
      <c r="AL20" s="87"/>
      <c r="AM20" s="88"/>
      <c r="AN20" s="24"/>
      <c r="AO20" s="20"/>
      <c r="AP20" s="46" t="s">
        <v>5</v>
      </c>
      <c r="AQ20" s="27"/>
      <c r="AR20" s="18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</row>
    <row r="21" spans="1:95" s="17" customFormat="1" ht="12.75" customHeight="1">
      <c r="A21" s="87">
        <f>IF(ISTEXT(B9),B9,"")</f>
      </c>
      <c r="B21" s="87"/>
      <c r="C21" s="87">
        <f>IF(ISTEXT(B12),B12,"")</f>
      </c>
      <c r="D21" s="87"/>
      <c r="E21" s="87"/>
      <c r="F21" s="87"/>
      <c r="G21" s="20"/>
      <c r="H21" s="46" t="s">
        <v>5</v>
      </c>
      <c r="I21" s="27"/>
      <c r="K21" s="84" t="s">
        <v>14</v>
      </c>
      <c r="L21" s="85"/>
      <c r="M21" s="86"/>
      <c r="N21" s="22"/>
      <c r="O21" s="95" t="s">
        <v>15</v>
      </c>
      <c r="P21" s="85"/>
      <c r="Q21" s="86"/>
      <c r="S21" s="87">
        <f>IF(ISTEXT(B11),B11,"")</f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93">
        <f>IF(ISTEXT(B13),B13,"")</f>
      </c>
      <c r="AE21" s="93"/>
      <c r="AF21" s="93"/>
      <c r="AG21" s="93"/>
      <c r="AH21" s="93"/>
      <c r="AI21" s="93"/>
      <c r="AJ21" s="93"/>
      <c r="AK21" s="93"/>
      <c r="AL21" s="93"/>
      <c r="AM21" s="94"/>
      <c r="AN21" s="28"/>
      <c r="AO21" s="29"/>
      <c r="AP21" s="45" t="s">
        <v>5</v>
      </c>
      <c r="AQ21" s="30"/>
      <c r="AR21" s="18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</row>
    <row r="22" spans="1:95" s="17" customFormat="1" ht="12.75" customHeight="1">
      <c r="A22" s="87">
        <f>IF(ISTEXT(B10),B10,"")</f>
      </c>
      <c r="B22" s="87"/>
      <c r="C22" s="87">
        <f>IF(ISTEXT(B11),B11,"")</f>
      </c>
      <c r="D22" s="87"/>
      <c r="E22" s="87"/>
      <c r="F22" s="87"/>
      <c r="G22" s="20"/>
      <c r="H22" s="46" t="s">
        <v>5</v>
      </c>
      <c r="I22" s="27"/>
      <c r="K22" s="77" t="s">
        <v>16</v>
      </c>
      <c r="L22" s="78"/>
      <c r="M22" s="79"/>
      <c r="N22" s="22"/>
      <c r="O22" s="77" t="s">
        <v>17</v>
      </c>
      <c r="P22" s="78"/>
      <c r="Q22" s="79"/>
      <c r="S22" s="87">
        <f>IF(ISTEXT(B12),B12,"")</f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>
        <f>IF(ISTEXT(B14),B14,"")</f>
      </c>
      <c r="AE22" s="87"/>
      <c r="AF22" s="87"/>
      <c r="AG22" s="87"/>
      <c r="AH22" s="87"/>
      <c r="AI22" s="87"/>
      <c r="AJ22" s="87"/>
      <c r="AK22" s="87"/>
      <c r="AL22" s="87"/>
      <c r="AM22" s="88"/>
      <c r="AN22" s="24"/>
      <c r="AO22" s="29"/>
      <c r="AP22" s="45" t="s">
        <v>5</v>
      </c>
      <c r="AQ22" s="30"/>
      <c r="AR22" s="18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</row>
    <row r="23" spans="1:95" s="17" customFormat="1" ht="7.5" customHeight="1">
      <c r="A23" s="28"/>
      <c r="B23" s="28"/>
      <c r="C23" s="28"/>
      <c r="D23" s="28"/>
      <c r="E23" s="28"/>
      <c r="F23" s="28"/>
      <c r="G23" s="18"/>
      <c r="H23" s="18"/>
      <c r="I23" s="18"/>
      <c r="K23" s="44"/>
      <c r="L23" s="38"/>
      <c r="M23" s="38"/>
      <c r="N23" s="22"/>
      <c r="O23" s="44"/>
      <c r="P23" s="38"/>
      <c r="Q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8"/>
      <c r="AP23" s="18"/>
      <c r="AQ23" s="18"/>
      <c r="AR23" s="18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</row>
    <row r="24" spans="1:101" s="17" customFormat="1" ht="12.75" customHeight="1">
      <c r="A24" s="80" t="s">
        <v>18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O24" s="89" t="s">
        <v>19</v>
      </c>
      <c r="P24" s="90" t="s">
        <v>19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1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</row>
    <row r="25" spans="1:101" s="17" customFormat="1" ht="12.75" customHeight="1">
      <c r="A25" s="83">
        <f>IF(ISTEXT(B6),B6,"")</f>
      </c>
      <c r="B25" s="83">
        <f>IF(ISTEXT(#REF!),#REF!,"")</f>
      </c>
      <c r="C25" s="83">
        <f>IF(ISTEXT(B14),B14,"")</f>
      </c>
      <c r="D25" s="83"/>
      <c r="E25" s="83"/>
      <c r="F25" s="83"/>
      <c r="G25" s="29"/>
      <c r="H25" s="45" t="s">
        <v>5</v>
      </c>
      <c r="I25" s="43"/>
      <c r="K25" s="84" t="s">
        <v>20</v>
      </c>
      <c r="L25" s="85"/>
      <c r="M25" s="86"/>
      <c r="N25" s="22"/>
      <c r="O25" s="84" t="s">
        <v>21</v>
      </c>
      <c r="P25" s="85"/>
      <c r="Q25" s="86"/>
      <c r="S25" s="83">
        <f>IF(ISTEXT(B6),B6,"")</f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>
        <f>IF(ISTEXT(B9),B9,"")</f>
      </c>
      <c r="AE25" s="83"/>
      <c r="AF25" s="83"/>
      <c r="AG25" s="83"/>
      <c r="AH25" s="83"/>
      <c r="AI25" s="83"/>
      <c r="AJ25" s="83"/>
      <c r="AK25" s="83"/>
      <c r="AL25" s="83"/>
      <c r="AM25" s="92"/>
      <c r="AN25" s="40"/>
      <c r="AO25" s="41"/>
      <c r="AP25" s="18" t="s">
        <v>5</v>
      </c>
      <c r="AQ25" s="42"/>
      <c r="AR25" s="18"/>
      <c r="AS25" s="2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</row>
    <row r="26" spans="1:101" s="17" customFormat="1" ht="12.75" customHeight="1">
      <c r="A26" s="87">
        <f>IF(ISTEXT(B7),B7,"")</f>
      </c>
      <c r="B26" s="87">
        <f>IF(ISTEXT(#REF!),#REF!,"")</f>
      </c>
      <c r="C26" s="87">
        <f>IF(ISTEXT(B13),B13,"")</f>
      </c>
      <c r="D26" s="87"/>
      <c r="E26" s="87"/>
      <c r="F26" s="87"/>
      <c r="G26" s="20"/>
      <c r="H26" s="46" t="s">
        <v>5</v>
      </c>
      <c r="I26" s="27"/>
      <c r="K26" s="84" t="s">
        <v>22</v>
      </c>
      <c r="L26" s="85"/>
      <c r="M26" s="86"/>
      <c r="N26" s="22"/>
      <c r="O26" s="84" t="s">
        <v>23</v>
      </c>
      <c r="P26" s="85"/>
      <c r="Q26" s="86"/>
      <c r="S26" s="87">
        <f>IF(ISTEXT(B7),B7,"")</f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93">
        <f>IF(ISTEXT(B8),B8,"")</f>
      </c>
      <c r="AE26" s="93"/>
      <c r="AF26" s="93"/>
      <c r="AG26" s="93"/>
      <c r="AH26" s="93"/>
      <c r="AI26" s="93"/>
      <c r="AJ26" s="93"/>
      <c r="AK26" s="93"/>
      <c r="AL26" s="93"/>
      <c r="AM26" s="94"/>
      <c r="AN26" s="28"/>
      <c r="AO26" s="25"/>
      <c r="AP26" s="47" t="s">
        <v>5</v>
      </c>
      <c r="AQ26" s="26"/>
      <c r="AR26" s="18"/>
      <c r="AS26" s="2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101" s="17" customFormat="1" ht="12.75" customHeight="1">
      <c r="A27" s="87">
        <f>IF(ISTEXT(B8),B8,"")</f>
      </c>
      <c r="B27" s="87">
        <f>IF(ISTEXT(#REF!),#REF!,"")</f>
      </c>
      <c r="C27" s="87">
        <f>IF(ISTEXT(B12),B12,"")</f>
      </c>
      <c r="D27" s="87"/>
      <c r="E27" s="87"/>
      <c r="F27" s="87"/>
      <c r="G27" s="20"/>
      <c r="H27" s="46" t="s">
        <v>5</v>
      </c>
      <c r="I27" s="27"/>
      <c r="K27" s="84" t="s">
        <v>24</v>
      </c>
      <c r="L27" s="85"/>
      <c r="M27" s="86"/>
      <c r="N27" s="22"/>
      <c r="O27" s="84" t="s">
        <v>25</v>
      </c>
      <c r="P27" s="85"/>
      <c r="Q27" s="86"/>
      <c r="S27" s="87">
        <f>IF(ISTEXT(B10),B10,"")</f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>
        <f>IF(ISTEXT(B14),B14,"")</f>
      </c>
      <c r="AE27" s="87"/>
      <c r="AF27" s="87"/>
      <c r="AG27" s="87"/>
      <c r="AH27" s="87"/>
      <c r="AI27" s="87"/>
      <c r="AJ27" s="87"/>
      <c r="AK27" s="87"/>
      <c r="AL27" s="87"/>
      <c r="AM27" s="88"/>
      <c r="AN27" s="24"/>
      <c r="AO27" s="20"/>
      <c r="AP27" s="46" t="s">
        <v>5</v>
      </c>
      <c r="AQ27" s="27"/>
      <c r="AR27" s="18"/>
      <c r="AS27" s="2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s="17" customFormat="1" ht="12.75" customHeight="1">
      <c r="A28" s="87">
        <f>IF(ISTEXT(B9),B9,"")</f>
      </c>
      <c r="B28" s="87">
        <f>IF(ISTEXT(#REF!),#REF!,"")</f>
      </c>
      <c r="C28" s="87">
        <f>IF(ISTEXT(B11),B11,"")</f>
      </c>
      <c r="D28" s="87"/>
      <c r="E28" s="87"/>
      <c r="F28" s="87"/>
      <c r="G28" s="20"/>
      <c r="H28" s="46" t="s">
        <v>5</v>
      </c>
      <c r="I28" s="27"/>
      <c r="K28" s="84" t="s">
        <v>26</v>
      </c>
      <c r="L28" s="85"/>
      <c r="M28" s="86"/>
      <c r="N28" s="22"/>
      <c r="O28" s="95" t="s">
        <v>27</v>
      </c>
      <c r="P28" s="85"/>
      <c r="Q28" s="86"/>
      <c r="S28" s="87">
        <f>IF(ISTEXT(B11),B11,"")</f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93">
        <f>IF(ISTEXT(B15),B15,"")</f>
      </c>
      <c r="AE28" s="93"/>
      <c r="AF28" s="93"/>
      <c r="AG28" s="93"/>
      <c r="AH28" s="93"/>
      <c r="AI28" s="93"/>
      <c r="AJ28" s="93"/>
      <c r="AK28" s="93"/>
      <c r="AL28" s="93"/>
      <c r="AM28" s="94"/>
      <c r="AN28" s="28"/>
      <c r="AO28" s="29"/>
      <c r="AP28" s="45" t="s">
        <v>5</v>
      </c>
      <c r="AQ28" s="30"/>
      <c r="AR28" s="18"/>
      <c r="AS28" s="2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spans="1:101" s="17" customFormat="1" ht="12.75" customHeight="1">
      <c r="A29" s="87">
        <f>IF(ISTEXT(B10),B10,"")</f>
      </c>
      <c r="B29" s="87">
        <f>IF(ISTEXT(#REF!),#REF!,"")</f>
      </c>
      <c r="C29" s="87">
        <f>IF(ISTEXT(B15),B15,"")</f>
      </c>
      <c r="D29" s="87"/>
      <c r="E29" s="87"/>
      <c r="F29" s="87"/>
      <c r="G29" s="20"/>
      <c r="H29" s="46" t="s">
        <v>5</v>
      </c>
      <c r="I29" s="27"/>
      <c r="K29" s="77" t="s">
        <v>28</v>
      </c>
      <c r="L29" s="78"/>
      <c r="M29" s="79"/>
      <c r="N29" s="22"/>
      <c r="O29" s="77" t="s">
        <v>29</v>
      </c>
      <c r="P29" s="78"/>
      <c r="Q29" s="79"/>
      <c r="S29" s="87">
        <f>IF(ISTEXT(B12),B12,"")</f>
      </c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>
        <f>IF(ISTEXT(B13),B13,"")</f>
      </c>
      <c r="AE29" s="87"/>
      <c r="AF29" s="87"/>
      <c r="AG29" s="87"/>
      <c r="AH29" s="87"/>
      <c r="AI29" s="87"/>
      <c r="AJ29" s="87"/>
      <c r="AK29" s="87"/>
      <c r="AL29" s="87"/>
      <c r="AM29" s="88"/>
      <c r="AN29" s="24"/>
      <c r="AO29" s="29"/>
      <c r="AP29" s="45" t="s">
        <v>5</v>
      </c>
      <c r="AQ29" s="30"/>
      <c r="AR29" s="18"/>
      <c r="AS29" s="2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s="17" customFormat="1" ht="7.5" customHeight="1">
      <c r="A30" s="28"/>
      <c r="B30" s="28"/>
      <c r="C30" s="28"/>
      <c r="D30" s="28"/>
      <c r="E30" s="28"/>
      <c r="F30" s="28"/>
      <c r="G30" s="18"/>
      <c r="H30" s="18"/>
      <c r="I30" s="18"/>
      <c r="J30" s="23"/>
      <c r="K30" s="21"/>
      <c r="L30" s="21"/>
      <c r="M30" s="22"/>
      <c r="N30" s="22"/>
      <c r="O30" s="22"/>
      <c r="P30" s="31"/>
      <c r="Q30" s="31"/>
      <c r="R30" s="3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8"/>
      <c r="AP30" s="18"/>
      <c r="AQ30" s="18"/>
      <c r="AR30" s="18"/>
      <c r="AS30" s="2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s="17" customFormat="1" ht="12.75" customHeight="1">
      <c r="A31" s="80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O31" s="89" t="s">
        <v>31</v>
      </c>
      <c r="P31" s="90" t="s">
        <v>31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S31" s="2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s="17" customFormat="1" ht="12.75" customHeight="1">
      <c r="A32" s="83">
        <f>IF(ISTEXT(B6),B6,"")</f>
      </c>
      <c r="B32" s="83"/>
      <c r="C32" s="83">
        <f>IF(ISTEXT(B13),B13,"")</f>
      </c>
      <c r="D32" s="83"/>
      <c r="E32" s="83"/>
      <c r="F32" s="83"/>
      <c r="G32" s="29"/>
      <c r="H32" s="45" t="s">
        <v>5</v>
      </c>
      <c r="I32" s="43"/>
      <c r="K32" s="84" t="s">
        <v>32</v>
      </c>
      <c r="L32" s="85"/>
      <c r="M32" s="86"/>
      <c r="N32" s="22"/>
      <c r="O32" s="84" t="s">
        <v>33</v>
      </c>
      <c r="P32" s="85"/>
      <c r="Q32" s="86"/>
      <c r="S32" s="83">
        <f>IF(ISTEXT(B6),B6,"")</f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>
        <f>IF(ISTEXT(B8),B8,"")</f>
      </c>
      <c r="AE32" s="83"/>
      <c r="AF32" s="83"/>
      <c r="AG32" s="83"/>
      <c r="AH32" s="83"/>
      <c r="AI32" s="83"/>
      <c r="AJ32" s="83"/>
      <c r="AK32" s="83"/>
      <c r="AL32" s="83"/>
      <c r="AM32" s="92"/>
      <c r="AN32" s="40"/>
      <c r="AO32" s="41"/>
      <c r="AP32" s="18" t="s">
        <v>5</v>
      </c>
      <c r="AQ32" s="42"/>
      <c r="AR32" s="18"/>
      <c r="AS32" s="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s="17" customFormat="1" ht="12.75" customHeight="1">
      <c r="A33" s="87">
        <f>IF(ISTEXT(B7),B7,"")</f>
      </c>
      <c r="B33" s="87"/>
      <c r="C33" s="87">
        <f>IF(ISTEXT(B12),B12,"")</f>
      </c>
      <c r="D33" s="87"/>
      <c r="E33" s="87"/>
      <c r="F33" s="87"/>
      <c r="G33" s="20"/>
      <c r="H33" s="46" t="s">
        <v>5</v>
      </c>
      <c r="I33" s="27"/>
      <c r="K33" s="84" t="s">
        <v>34</v>
      </c>
      <c r="L33" s="85"/>
      <c r="M33" s="86"/>
      <c r="N33" s="22"/>
      <c r="O33" s="84" t="s">
        <v>35</v>
      </c>
      <c r="P33" s="85"/>
      <c r="Q33" s="86"/>
      <c r="S33" s="87">
        <f>IF(ISTEXT(B7),B7,"")</f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93">
        <f>IF(ISTEXT(B15),B15,"")</f>
      </c>
      <c r="AE33" s="93"/>
      <c r="AF33" s="93"/>
      <c r="AG33" s="93"/>
      <c r="AH33" s="93"/>
      <c r="AI33" s="93"/>
      <c r="AJ33" s="93"/>
      <c r="AK33" s="93"/>
      <c r="AL33" s="93"/>
      <c r="AM33" s="94"/>
      <c r="AN33" s="28"/>
      <c r="AO33" s="25"/>
      <c r="AP33" s="47" t="s">
        <v>5</v>
      </c>
      <c r="AQ33" s="26"/>
      <c r="AR33" s="18"/>
      <c r="AS33" s="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s="17" customFormat="1" ht="12.75" customHeight="1">
      <c r="A34" s="87">
        <f>IF(ISTEXT(B8),B8,"")</f>
      </c>
      <c r="B34" s="87"/>
      <c r="C34" s="87">
        <f>IF(ISTEXT(B11),B11,"")</f>
      </c>
      <c r="D34" s="87"/>
      <c r="E34" s="87"/>
      <c r="F34" s="87"/>
      <c r="G34" s="20"/>
      <c r="H34" s="46" t="s">
        <v>5</v>
      </c>
      <c r="I34" s="27"/>
      <c r="K34" s="84" t="s">
        <v>36</v>
      </c>
      <c r="L34" s="85"/>
      <c r="M34" s="86"/>
      <c r="N34" s="22"/>
      <c r="O34" s="84" t="s">
        <v>37</v>
      </c>
      <c r="P34" s="85"/>
      <c r="Q34" s="86"/>
      <c r="S34" s="87">
        <f>IF(ISTEXT(B9),B9,"")</f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>
        <f>IF(ISTEXT(B13),B13,"")</f>
      </c>
      <c r="AE34" s="87"/>
      <c r="AF34" s="87"/>
      <c r="AG34" s="87"/>
      <c r="AH34" s="87"/>
      <c r="AI34" s="87"/>
      <c r="AJ34" s="87"/>
      <c r="AK34" s="87"/>
      <c r="AL34" s="87"/>
      <c r="AM34" s="88"/>
      <c r="AN34" s="24"/>
      <c r="AO34" s="20"/>
      <c r="AP34" s="46" t="s">
        <v>5</v>
      </c>
      <c r="AQ34" s="27"/>
      <c r="AR34" s="18"/>
      <c r="AS34" s="2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</row>
    <row r="35" spans="1:101" s="17" customFormat="1" ht="12.75" customHeight="1">
      <c r="A35" s="87">
        <f>IF(ISTEXT(B9),B9,"")</f>
      </c>
      <c r="B35" s="87"/>
      <c r="C35" s="87">
        <f>IF(ISTEXT(B10),B10,"")</f>
      </c>
      <c r="D35" s="87"/>
      <c r="E35" s="87"/>
      <c r="F35" s="87"/>
      <c r="G35" s="20"/>
      <c r="H35" s="46" t="s">
        <v>5</v>
      </c>
      <c r="I35" s="27"/>
      <c r="K35" s="84" t="s">
        <v>38</v>
      </c>
      <c r="L35" s="85"/>
      <c r="M35" s="86"/>
      <c r="N35" s="22"/>
      <c r="O35" s="95" t="s">
        <v>39</v>
      </c>
      <c r="P35" s="85"/>
      <c r="Q35" s="86"/>
      <c r="S35" s="87">
        <f>IF(ISTEXT(B10),B10,"")</f>
      </c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93">
        <f>IF(ISTEXT(B12),B12,"")</f>
      </c>
      <c r="AE35" s="93"/>
      <c r="AF35" s="93"/>
      <c r="AG35" s="93"/>
      <c r="AH35" s="93"/>
      <c r="AI35" s="93"/>
      <c r="AJ35" s="93"/>
      <c r="AK35" s="93"/>
      <c r="AL35" s="93"/>
      <c r="AM35" s="94"/>
      <c r="AN35" s="28"/>
      <c r="AO35" s="29"/>
      <c r="AP35" s="45" t="s">
        <v>5</v>
      </c>
      <c r="AQ35" s="30"/>
      <c r="AR35" s="18"/>
      <c r="AS35" s="2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s="17" customFormat="1" ht="12.75" customHeight="1">
      <c r="A36" s="87">
        <f>IF(ISTEXT(B14),B14,"")</f>
      </c>
      <c r="B36" s="87"/>
      <c r="C36" s="87">
        <f>IF(ISTEXT(B15),B15,"")</f>
      </c>
      <c r="D36" s="87"/>
      <c r="E36" s="87"/>
      <c r="F36" s="87"/>
      <c r="G36" s="20"/>
      <c r="H36" s="46" t="s">
        <v>5</v>
      </c>
      <c r="I36" s="27"/>
      <c r="K36" s="77" t="s">
        <v>40</v>
      </c>
      <c r="L36" s="78"/>
      <c r="M36" s="79"/>
      <c r="N36" s="22"/>
      <c r="O36" s="77" t="s">
        <v>41</v>
      </c>
      <c r="P36" s="78"/>
      <c r="Q36" s="79"/>
      <c r="S36" s="87">
        <f>IF(ISTEXT(B11),B11,"")</f>
      </c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>
        <f>IF(ISTEXT(B14),B14,"")</f>
      </c>
      <c r="AE36" s="87"/>
      <c r="AF36" s="87"/>
      <c r="AG36" s="87"/>
      <c r="AH36" s="87"/>
      <c r="AI36" s="87"/>
      <c r="AJ36" s="87"/>
      <c r="AK36" s="87"/>
      <c r="AL36" s="87"/>
      <c r="AM36" s="88"/>
      <c r="AN36" s="24"/>
      <c r="AO36" s="29"/>
      <c r="AP36" s="45" t="s">
        <v>5</v>
      </c>
      <c r="AQ36" s="30"/>
      <c r="AR36" s="18"/>
      <c r="AS36" s="2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</row>
    <row r="37" spans="1:101" s="17" customFormat="1" ht="7.5" customHeight="1">
      <c r="A37" s="28"/>
      <c r="B37" s="28"/>
      <c r="C37" s="28"/>
      <c r="D37" s="28"/>
      <c r="E37" s="28"/>
      <c r="F37" s="28"/>
      <c r="G37" s="18"/>
      <c r="H37" s="18"/>
      <c r="I37" s="18"/>
      <c r="J37" s="23"/>
      <c r="K37" s="21"/>
      <c r="L37" s="21"/>
      <c r="M37" s="22"/>
      <c r="N37" s="22"/>
      <c r="O37" s="22"/>
      <c r="P37" s="31"/>
      <c r="Q37" s="32"/>
      <c r="R37" s="32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18"/>
      <c r="AP37" s="18"/>
      <c r="AQ37" s="18"/>
      <c r="AR37" s="18"/>
      <c r="AS37" s="2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</row>
    <row r="38" spans="1:101" s="17" customFormat="1" ht="12.75" customHeight="1">
      <c r="A38" s="80" t="s">
        <v>42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  <c r="O38" s="89" t="s">
        <v>43</v>
      </c>
      <c r="P38" s="90" t="s">
        <v>43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1"/>
      <c r="AS38" s="2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</row>
    <row r="39" spans="1:101" s="17" customFormat="1" ht="12.75" customHeight="1">
      <c r="A39" s="83">
        <f>IF(ISTEXT(B6),B6,"")</f>
      </c>
      <c r="B39" s="83"/>
      <c r="C39" s="83">
        <f>IF(ISTEXT(B12),B12,"")</f>
      </c>
      <c r="D39" s="83"/>
      <c r="E39" s="83"/>
      <c r="F39" s="83"/>
      <c r="G39" s="29"/>
      <c r="H39" s="45" t="s">
        <v>5</v>
      </c>
      <c r="I39" s="43"/>
      <c r="K39" s="84" t="s">
        <v>44</v>
      </c>
      <c r="L39" s="85"/>
      <c r="M39" s="86"/>
      <c r="N39" s="22"/>
      <c r="O39" s="84" t="s">
        <v>45</v>
      </c>
      <c r="P39" s="85"/>
      <c r="Q39" s="86"/>
      <c r="S39" s="83">
        <f>IF(ISTEXT(B6),B6,"")</f>
      </c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>
        <f>IF(ISTEXT(B7),B7,"")</f>
      </c>
      <c r="AE39" s="83"/>
      <c r="AF39" s="83"/>
      <c r="AG39" s="83"/>
      <c r="AH39" s="83"/>
      <c r="AI39" s="83"/>
      <c r="AJ39" s="83"/>
      <c r="AK39" s="83"/>
      <c r="AL39" s="83"/>
      <c r="AM39" s="92"/>
      <c r="AN39" s="40"/>
      <c r="AO39" s="41"/>
      <c r="AP39" s="18" t="s">
        <v>5</v>
      </c>
      <c r="AQ39" s="42"/>
      <c r="AR39" s="18"/>
      <c r="AS39" s="2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</row>
    <row r="40" spans="1:101" s="17" customFormat="1" ht="12.75" customHeight="1">
      <c r="A40" s="87">
        <f>IF(ISTEXT(B7),B7,"")</f>
      </c>
      <c r="B40" s="87"/>
      <c r="C40" s="87">
        <f>IF(ISTEXT(B11),B11,"")</f>
      </c>
      <c r="D40" s="87"/>
      <c r="E40" s="87"/>
      <c r="F40" s="87"/>
      <c r="G40" s="20"/>
      <c r="H40" s="46" t="s">
        <v>5</v>
      </c>
      <c r="I40" s="27"/>
      <c r="K40" s="84" t="s">
        <v>46</v>
      </c>
      <c r="L40" s="85"/>
      <c r="M40" s="86"/>
      <c r="N40" s="22"/>
      <c r="O40" s="84" t="s">
        <v>47</v>
      </c>
      <c r="P40" s="85"/>
      <c r="Q40" s="86"/>
      <c r="S40" s="87">
        <f>IF(ISTEXT(B8),B8,"")</f>
      </c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93">
        <f>IF(ISTEXT(B14),B14,"")</f>
      </c>
      <c r="AE40" s="93"/>
      <c r="AF40" s="93"/>
      <c r="AG40" s="93"/>
      <c r="AH40" s="93"/>
      <c r="AI40" s="93"/>
      <c r="AJ40" s="93"/>
      <c r="AK40" s="93"/>
      <c r="AL40" s="93"/>
      <c r="AM40" s="94"/>
      <c r="AN40" s="28"/>
      <c r="AO40" s="25"/>
      <c r="AP40" s="47" t="s">
        <v>5</v>
      </c>
      <c r="AQ40" s="26"/>
      <c r="AR40" s="18"/>
      <c r="AS40" s="2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spans="1:101" s="17" customFormat="1" ht="12.75" customHeight="1">
      <c r="A41" s="87">
        <f>IF(ISTEXT(B8),B8,"")</f>
      </c>
      <c r="B41" s="87"/>
      <c r="C41" s="87">
        <f>IF(ISTEXT(B10),B10,"")</f>
      </c>
      <c r="D41" s="87"/>
      <c r="E41" s="87"/>
      <c r="F41" s="87"/>
      <c r="G41" s="20"/>
      <c r="H41" s="46" t="s">
        <v>5</v>
      </c>
      <c r="I41" s="27"/>
      <c r="K41" s="84" t="s">
        <v>48</v>
      </c>
      <c r="L41" s="85"/>
      <c r="M41" s="86"/>
      <c r="N41" s="22"/>
      <c r="O41" s="84" t="s">
        <v>49</v>
      </c>
      <c r="P41" s="85"/>
      <c r="Q41" s="86"/>
      <c r="S41" s="87">
        <f>IF(ISTEXT(B9),B9,"")</f>
      </c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>
        <f>IF(ISTEXT(B15),B15,"")</f>
      </c>
      <c r="AE41" s="87"/>
      <c r="AF41" s="87"/>
      <c r="AG41" s="87"/>
      <c r="AH41" s="87"/>
      <c r="AI41" s="87"/>
      <c r="AJ41" s="87"/>
      <c r="AK41" s="87"/>
      <c r="AL41" s="87"/>
      <c r="AM41" s="88"/>
      <c r="AN41" s="24"/>
      <c r="AO41" s="20"/>
      <c r="AP41" s="46" t="s">
        <v>5</v>
      </c>
      <c r="AQ41" s="27"/>
      <c r="AR41" s="18"/>
      <c r="AS41" s="2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</row>
    <row r="42" spans="1:101" s="17" customFormat="1" ht="12.75" customHeight="1">
      <c r="A42" s="87">
        <f>IF(ISTEXT(B9),B9,"")</f>
      </c>
      <c r="B42" s="87"/>
      <c r="C42" s="87">
        <f>IF(ISTEXT(B14),B14,"")</f>
      </c>
      <c r="D42" s="87"/>
      <c r="E42" s="87"/>
      <c r="F42" s="87"/>
      <c r="G42" s="20"/>
      <c r="H42" s="46" t="s">
        <v>5</v>
      </c>
      <c r="I42" s="27"/>
      <c r="K42" s="84" t="s">
        <v>50</v>
      </c>
      <c r="L42" s="85"/>
      <c r="M42" s="86"/>
      <c r="N42" s="22"/>
      <c r="O42" s="95" t="s">
        <v>51</v>
      </c>
      <c r="P42" s="85"/>
      <c r="Q42" s="86"/>
      <c r="S42" s="87">
        <f>IF(ISTEXT(B10),B10,"")</f>
      </c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93">
        <f>IF(ISTEXT(B13),B13,"")</f>
      </c>
      <c r="AE42" s="93"/>
      <c r="AF42" s="93"/>
      <c r="AG42" s="93"/>
      <c r="AH42" s="93"/>
      <c r="AI42" s="93"/>
      <c r="AJ42" s="93"/>
      <c r="AK42" s="93"/>
      <c r="AL42" s="93"/>
      <c r="AM42" s="94"/>
      <c r="AN42" s="28"/>
      <c r="AO42" s="29"/>
      <c r="AP42" s="45" t="s">
        <v>5</v>
      </c>
      <c r="AQ42" s="30"/>
      <c r="AR42" s="18"/>
      <c r="AS42" s="2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</row>
    <row r="43" spans="1:101" s="17" customFormat="1" ht="12.75" customHeight="1">
      <c r="A43" s="87">
        <f>IF(ISTEXT(B13),B13,"")</f>
      </c>
      <c r="B43" s="87"/>
      <c r="C43" s="87">
        <f>IF(ISTEXT(B15),B15,"")</f>
      </c>
      <c r="D43" s="87"/>
      <c r="E43" s="87"/>
      <c r="F43" s="87"/>
      <c r="G43" s="20"/>
      <c r="H43" s="46" t="s">
        <v>5</v>
      </c>
      <c r="I43" s="27"/>
      <c r="K43" s="77" t="s">
        <v>52</v>
      </c>
      <c r="L43" s="78"/>
      <c r="M43" s="79"/>
      <c r="N43" s="22"/>
      <c r="O43" s="77" t="s">
        <v>53</v>
      </c>
      <c r="P43" s="78"/>
      <c r="Q43" s="79"/>
      <c r="S43" s="87">
        <f>IF(ISTEXT(B11),B11,"")</f>
      </c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>
        <f>IF(ISTEXT(B12),B12,"")</f>
      </c>
      <c r="AE43" s="87"/>
      <c r="AF43" s="87"/>
      <c r="AG43" s="87"/>
      <c r="AH43" s="87"/>
      <c r="AI43" s="87"/>
      <c r="AJ43" s="87"/>
      <c r="AK43" s="87"/>
      <c r="AL43" s="87"/>
      <c r="AM43" s="88"/>
      <c r="AN43" s="24"/>
      <c r="AO43" s="29"/>
      <c r="AP43" s="45" t="s">
        <v>5</v>
      </c>
      <c r="AQ43" s="30"/>
      <c r="AR43" s="18"/>
      <c r="AS43" s="2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s="17" customFormat="1" ht="7.5" customHeight="1">
      <c r="A44" s="28"/>
      <c r="B44" s="28"/>
      <c r="C44" s="28"/>
      <c r="D44" s="28"/>
      <c r="E44" s="28"/>
      <c r="F44" s="28"/>
      <c r="G44" s="18"/>
      <c r="H44" s="18"/>
      <c r="I44" s="18"/>
      <c r="J44" s="23"/>
      <c r="K44" s="21"/>
      <c r="L44" s="21"/>
      <c r="M44" s="22"/>
      <c r="N44" s="22"/>
      <c r="O44" s="22"/>
      <c r="P44" s="23"/>
      <c r="Q44" s="21"/>
      <c r="R44" s="2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18"/>
      <c r="AP44" s="18"/>
      <c r="AQ44" s="18"/>
      <c r="AR44" s="18"/>
      <c r="AS44" s="2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</row>
    <row r="45" spans="1:101" s="17" customFormat="1" ht="12.75" customHeight="1">
      <c r="A45" s="80" t="s">
        <v>54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O45" s="80" t="s">
        <v>64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2"/>
      <c r="AR45" s="2"/>
      <c r="AS45" s="2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s="17" customFormat="1" ht="12.75" customHeight="1">
      <c r="A46" s="83">
        <f>IF(ISTEXT(B6),B6,"")</f>
      </c>
      <c r="B46" s="83"/>
      <c r="C46" s="83">
        <f>IF(ISTEXT(B11),B11,"")</f>
      </c>
      <c r="D46" s="83"/>
      <c r="E46" s="83"/>
      <c r="F46" s="83"/>
      <c r="G46" s="29"/>
      <c r="H46" s="45" t="s">
        <v>5</v>
      </c>
      <c r="I46" s="43"/>
      <c r="K46" s="84" t="s">
        <v>55</v>
      </c>
      <c r="L46" s="85"/>
      <c r="M46" s="86"/>
      <c r="N46" s="22"/>
      <c r="O46" s="68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70"/>
      <c r="AR46" s="2"/>
      <c r="AS46" s="2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</row>
    <row r="47" spans="1:101" s="17" customFormat="1" ht="12.75" customHeight="1">
      <c r="A47" s="87">
        <f>IF(ISTEXT(B7),B7,"")</f>
      </c>
      <c r="B47" s="87"/>
      <c r="C47" s="87">
        <f>IF(ISTEXT(B10),B10,"")</f>
      </c>
      <c r="D47" s="87"/>
      <c r="E47" s="87"/>
      <c r="F47" s="87"/>
      <c r="G47" s="20"/>
      <c r="H47" s="46" t="s">
        <v>5</v>
      </c>
      <c r="I47" s="27"/>
      <c r="K47" s="84" t="s">
        <v>56</v>
      </c>
      <c r="L47" s="85"/>
      <c r="M47" s="86"/>
      <c r="N47" s="22"/>
      <c r="O47" s="71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3"/>
      <c r="AR47" s="2"/>
      <c r="AS47" s="2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</row>
    <row r="48" spans="1:101" s="17" customFormat="1" ht="12.75" customHeight="1">
      <c r="A48" s="87">
        <f>IF(ISTEXT(B8),B8,"")</f>
      </c>
      <c r="B48" s="87"/>
      <c r="C48" s="87">
        <f>IF(ISTEXT(B9),B9,"")</f>
      </c>
      <c r="D48" s="87"/>
      <c r="E48" s="87"/>
      <c r="F48" s="87"/>
      <c r="G48" s="20"/>
      <c r="H48" s="46" t="s">
        <v>5</v>
      </c>
      <c r="I48" s="27"/>
      <c r="K48" s="84" t="s">
        <v>57</v>
      </c>
      <c r="L48" s="85"/>
      <c r="M48" s="86"/>
      <c r="N48" s="22"/>
      <c r="O48" s="71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3"/>
      <c r="AR48" s="2"/>
      <c r="AS48" s="2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</row>
    <row r="49" spans="1:101" s="17" customFormat="1" ht="12.75" customHeight="1">
      <c r="A49" s="87">
        <f>IF(ISTEXT(B12),B12,"")</f>
      </c>
      <c r="B49" s="87"/>
      <c r="C49" s="87">
        <f>IF(ISTEXT(B15),B15,"")</f>
      </c>
      <c r="D49" s="87"/>
      <c r="E49" s="87"/>
      <c r="F49" s="87"/>
      <c r="G49" s="20"/>
      <c r="H49" s="46" t="s">
        <v>5</v>
      </c>
      <c r="I49" s="27"/>
      <c r="K49" s="84" t="s">
        <v>58</v>
      </c>
      <c r="L49" s="85"/>
      <c r="M49" s="86"/>
      <c r="N49" s="22"/>
      <c r="O49" s="71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  <c r="AR49" s="2"/>
      <c r="AS49" s="2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s="17" customFormat="1" ht="12.75" customHeight="1">
      <c r="A50" s="87">
        <f>IF(ISTEXT(B13),B13,"")</f>
      </c>
      <c r="B50" s="87"/>
      <c r="C50" s="87">
        <f>IF(ISTEXT(B14),B14,"")</f>
      </c>
      <c r="D50" s="87"/>
      <c r="E50" s="87"/>
      <c r="F50" s="87"/>
      <c r="G50" s="20"/>
      <c r="H50" s="46" t="s">
        <v>5</v>
      </c>
      <c r="I50" s="27"/>
      <c r="K50" s="77" t="s">
        <v>59</v>
      </c>
      <c r="L50" s="78"/>
      <c r="M50" s="79"/>
      <c r="N50" s="22"/>
      <c r="O50" s="74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6"/>
      <c r="AR50" s="2"/>
      <c r="AS50" s="2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</row>
    <row r="51" spans="1:10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BL51" s="3"/>
      <c r="BM51" s="3"/>
      <c r="BN51" s="3"/>
      <c r="BO51" s="3"/>
      <c r="BP51" s="3"/>
      <c r="BQ51" s="3"/>
      <c r="BR51" s="3"/>
      <c r="CX51" s="2"/>
      <c r="CY51" s="2"/>
      <c r="CZ51" s="2"/>
      <c r="DA51" s="2"/>
      <c r="DB51" s="2"/>
      <c r="DC51" s="2"/>
      <c r="DD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61" spans="37:44" ht="13.5">
      <c r="AK61" s="67" t="s">
        <v>65</v>
      </c>
      <c r="AL61" s="67"/>
      <c r="AM61" s="67"/>
      <c r="AN61" s="67"/>
      <c r="AO61" s="67"/>
      <c r="AP61" s="67"/>
      <c r="AQ61" s="67"/>
      <c r="AR61" s="67"/>
    </row>
    <row r="62" spans="37:44" ht="13.5">
      <c r="AK62" s="67"/>
      <c r="AL62" s="67"/>
      <c r="AM62" s="67"/>
      <c r="AN62" s="67"/>
      <c r="AO62" s="67"/>
      <c r="AP62" s="67"/>
      <c r="AQ62" s="67"/>
      <c r="AR62" s="67"/>
    </row>
    <row r="63" ht="13.5"/>
    <row r="64" spans="1:7" ht="13.5">
      <c r="A64" s="66">
        <v>1</v>
      </c>
      <c r="B64" s="66" t="e">
        <f>VLOOKUP(1,$AO$6:$BK$15,19,0)</f>
        <v>#N/A</v>
      </c>
      <c r="C64" s="66" t="e">
        <f>VLOOKUP(1,$AO$6:$BK$15,20,0)</f>
        <v>#N/A</v>
      </c>
      <c r="D64" s="66" t="e">
        <f>VLOOKUP(1,$AO$6:$BK$15,21,0)</f>
        <v>#N/A</v>
      </c>
      <c r="E64" s="66" t="s">
        <v>5</v>
      </c>
      <c r="F64" s="66" t="e">
        <f>VLOOKUP(1,$AO$6:$BK$15,22,0)</f>
        <v>#N/A</v>
      </c>
      <c r="G64" s="66" t="e">
        <f>VLOOKUP(1,$AO$6:$BK$15,23,0)</f>
        <v>#N/A</v>
      </c>
    </row>
    <row r="65" spans="1:7" ht="13.5">
      <c r="A65" s="66">
        <v>2</v>
      </c>
      <c r="B65" s="66" t="e">
        <f>VLOOKUP(2,$AO$6:$BK$15,19,0)</f>
        <v>#N/A</v>
      </c>
      <c r="C65" s="66" t="e">
        <f>VLOOKUP(2,$AO$6:$BK$15,20,0)</f>
        <v>#N/A</v>
      </c>
      <c r="D65" s="66" t="e">
        <f>VLOOKUP(2,$AO$6:$BK$15,21,0)</f>
        <v>#N/A</v>
      </c>
      <c r="E65" s="66" t="s">
        <v>5</v>
      </c>
      <c r="F65" s="66" t="e">
        <f>VLOOKUP(2,$AO$6:$BK$15,22,0)</f>
        <v>#N/A</v>
      </c>
      <c r="G65" s="66" t="e">
        <f>VLOOKUP(2,$AO$6:$BK$15,23,0)</f>
        <v>#N/A</v>
      </c>
    </row>
    <row r="66" spans="1:7" ht="13.5">
      <c r="A66" s="66">
        <v>3</v>
      </c>
      <c r="B66" s="66" t="e">
        <f>VLOOKUP(3,$AO$6:$BK$15,19,0)</f>
        <v>#N/A</v>
      </c>
      <c r="C66" s="66" t="e">
        <f>VLOOKUP(3,$AO$6:$BK$15,20,0)</f>
        <v>#N/A</v>
      </c>
      <c r="D66" s="66" t="e">
        <f>VLOOKUP(3,$AO$6:$BK$15,21,0)</f>
        <v>#N/A</v>
      </c>
      <c r="E66" s="66" t="s">
        <v>5</v>
      </c>
      <c r="F66" s="66" t="e">
        <f>VLOOKUP(3,$AO$6:$BK$15,22,0)</f>
        <v>#N/A</v>
      </c>
      <c r="G66" s="66" t="e">
        <f>VLOOKUP(3,$AO$6:$BK$15,23,0)</f>
        <v>#N/A</v>
      </c>
    </row>
    <row r="67" spans="1:7" ht="13.5">
      <c r="A67" s="66">
        <v>4</v>
      </c>
      <c r="B67" s="66" t="e">
        <f>VLOOKUP(4,$AO$6:$BK$15,19,0)</f>
        <v>#N/A</v>
      </c>
      <c r="C67" s="66" t="e">
        <f>VLOOKUP(4,$AO$6:$BK$15,20,0)</f>
        <v>#N/A</v>
      </c>
      <c r="D67" s="66" t="e">
        <f>VLOOKUP(4,$AO$6:$BK$15,21,0)</f>
        <v>#N/A</v>
      </c>
      <c r="E67" s="66" t="s">
        <v>5</v>
      </c>
      <c r="F67" s="66" t="e">
        <f>VLOOKUP(4,$AO$6:$BK$15,22,0)</f>
        <v>#N/A</v>
      </c>
      <c r="G67" s="66" t="e">
        <f>VLOOKUP(4,$AO$6:$BK$15,23,0)</f>
        <v>#N/A</v>
      </c>
    </row>
    <row r="68" spans="1:7" ht="13.5">
      <c r="A68" s="66">
        <v>5</v>
      </c>
      <c r="B68" s="66" t="e">
        <f>VLOOKUP(5,$AO$6:$BK$15,19,0)</f>
        <v>#N/A</v>
      </c>
      <c r="C68" s="66" t="e">
        <f>VLOOKUP(5,$AO$6:$BK$15,20,0)</f>
        <v>#N/A</v>
      </c>
      <c r="D68" s="66" t="e">
        <f>VLOOKUP(5,$AO$6:$BK$15,21,0)</f>
        <v>#N/A</v>
      </c>
      <c r="E68" s="66" t="s">
        <v>5</v>
      </c>
      <c r="F68" s="66" t="e">
        <f>VLOOKUP(5,$AO$6:$BK$15,22,0)</f>
        <v>#N/A</v>
      </c>
      <c r="G68" s="66" t="e">
        <f>VLOOKUP(5,$AO$6:$BK$15,23,0)</f>
        <v>#N/A</v>
      </c>
    </row>
    <row r="69" spans="1:7" ht="13.5">
      <c r="A69" s="66">
        <v>6</v>
      </c>
      <c r="B69" s="66" t="e">
        <f>VLOOKUP(6,$AO$6:$BK$15,19,0)</f>
        <v>#N/A</v>
      </c>
      <c r="C69" s="66" t="e">
        <f>VLOOKUP(6,$AO$6:$BK$15,20,0)</f>
        <v>#N/A</v>
      </c>
      <c r="D69" s="66" t="e">
        <f>VLOOKUP(6,$AO$6:$BK$15,21,0)</f>
        <v>#N/A</v>
      </c>
      <c r="E69" s="66" t="s">
        <v>5</v>
      </c>
      <c r="F69" s="66" t="e">
        <f>VLOOKUP(6,$AO$6:$BK$15,22,0)</f>
        <v>#N/A</v>
      </c>
      <c r="G69" s="66" t="e">
        <f>VLOOKUP(6,$AO$6:$BK$15,23,0)</f>
        <v>#N/A</v>
      </c>
    </row>
    <row r="70" spans="1:7" ht="13.5">
      <c r="A70" s="66">
        <v>7</v>
      </c>
      <c r="B70" s="66" t="e">
        <f>VLOOKUP(7,$AO$6:$BK$15,19,0)</f>
        <v>#N/A</v>
      </c>
      <c r="C70" s="66" t="e">
        <f>VLOOKUP(7,$AO$6:$BK$15,20,0)</f>
        <v>#N/A</v>
      </c>
      <c r="D70" s="66" t="e">
        <f>VLOOKUP(7,$AO$6:$BK$15,21,0)</f>
        <v>#N/A</v>
      </c>
      <c r="E70" s="66" t="s">
        <v>5</v>
      </c>
      <c r="F70" s="66" t="e">
        <f>VLOOKUP(7,$AO$6:$BK$15,22,0)</f>
        <v>#N/A</v>
      </c>
      <c r="G70" s="66" t="e">
        <f>VLOOKUP(7,$AO$6:$BK$15,23,0)</f>
        <v>#N/A</v>
      </c>
    </row>
    <row r="71" spans="1:7" ht="13.5">
      <c r="A71" s="66">
        <v>8</v>
      </c>
      <c r="B71" s="66" t="e">
        <f>VLOOKUP(8,$AO$6:$BK$15,19,0)</f>
        <v>#N/A</v>
      </c>
      <c r="C71" s="66" t="e">
        <f>VLOOKUP(8,$AO$6:$BK$15,20,0)</f>
        <v>#N/A</v>
      </c>
      <c r="D71" s="66" t="e">
        <f>VLOOKUP(8,$AO$6:$BK$15,21,0)</f>
        <v>#N/A</v>
      </c>
      <c r="E71" s="66" t="s">
        <v>5</v>
      </c>
      <c r="F71" s="66" t="e">
        <f>VLOOKUP(8,$AO$6:$BK$15,22,0)</f>
        <v>#N/A</v>
      </c>
      <c r="G71" s="66" t="e">
        <f>VLOOKUP(8,$AO$6:$BK$15,23,0)</f>
        <v>#N/A</v>
      </c>
    </row>
    <row r="72" spans="1:7" ht="13.5">
      <c r="A72" s="66">
        <v>9</v>
      </c>
      <c r="B72" s="66" t="e">
        <f>VLOOKUP(9,$AO$6:$BK$15,19,0)</f>
        <v>#N/A</v>
      </c>
      <c r="C72" s="66" t="e">
        <f>VLOOKUP(9,$AO$6:$BK$15,20,0)</f>
        <v>#N/A</v>
      </c>
      <c r="D72" s="66" t="e">
        <f>VLOOKUP(9,$AO$6:$BK$15,21,0)</f>
        <v>#N/A</v>
      </c>
      <c r="E72" s="66" t="s">
        <v>5</v>
      </c>
      <c r="F72" s="66" t="e">
        <f>VLOOKUP(9,$AO$6:$BK$15,22,0)</f>
        <v>#N/A</v>
      </c>
      <c r="G72" s="66" t="e">
        <f>VLOOKUP(9,$AO$6:$BK$15,23,0)</f>
        <v>#N/A</v>
      </c>
    </row>
    <row r="73" spans="1:7" ht="13.5">
      <c r="A73" s="66">
        <v>10</v>
      </c>
      <c r="B73" s="66" t="e">
        <f>VLOOKUP(10,$AO$6:$BK$15,19,0)</f>
        <v>#N/A</v>
      </c>
      <c r="C73" s="66" t="e">
        <f>VLOOKUP(10,$AO$6:$BK$15,20,0)</f>
        <v>#N/A</v>
      </c>
      <c r="D73" s="66" t="e">
        <f>VLOOKUP(10,$AO$6:$BK$15,21,0)</f>
        <v>#N/A</v>
      </c>
      <c r="E73" s="66" t="s">
        <v>5</v>
      </c>
      <c r="F73" s="66" t="e">
        <f>VLOOKUP(10,$AO$6:$BK$15,22,0)</f>
        <v>#N/A</v>
      </c>
      <c r="G73" s="66" t="e">
        <f>VLOOKUP(10,$AO$6:$BK$15,23,0)</f>
        <v>#N/A</v>
      </c>
    </row>
  </sheetData>
  <sheetProtection password="CE41" sheet="1" objects="1" scenarios="1"/>
  <mergeCells count="183">
    <mergeCell ref="A43:B43"/>
    <mergeCell ref="C43:F43"/>
    <mergeCell ref="A50:B50"/>
    <mergeCell ref="C50:F50"/>
    <mergeCell ref="A49:B49"/>
    <mergeCell ref="C49:F49"/>
    <mergeCell ref="A47:B47"/>
    <mergeCell ref="C47:F47"/>
    <mergeCell ref="A48:B48"/>
    <mergeCell ref="C48:F48"/>
    <mergeCell ref="K49:M49"/>
    <mergeCell ref="K50:M50"/>
    <mergeCell ref="K47:M47"/>
    <mergeCell ref="K48:M48"/>
    <mergeCell ref="O45:AQ45"/>
    <mergeCell ref="AD41:AM41"/>
    <mergeCell ref="O41:Q41"/>
    <mergeCell ref="S41:AC41"/>
    <mergeCell ref="O42:Q42"/>
    <mergeCell ref="S42:AC42"/>
    <mergeCell ref="AD42:AM42"/>
    <mergeCell ref="K41:M41"/>
    <mergeCell ref="K42:M42"/>
    <mergeCell ref="K40:M40"/>
    <mergeCell ref="A41:B41"/>
    <mergeCell ref="C41:F41"/>
    <mergeCell ref="A42:B42"/>
    <mergeCell ref="C42:F42"/>
    <mergeCell ref="AD39:AM39"/>
    <mergeCell ref="O38:AQ38"/>
    <mergeCell ref="A40:B40"/>
    <mergeCell ref="C40:F40"/>
    <mergeCell ref="O39:Q39"/>
    <mergeCell ref="O40:Q40"/>
    <mergeCell ref="S40:AC40"/>
    <mergeCell ref="AD40:AM40"/>
    <mergeCell ref="A38:M38"/>
    <mergeCell ref="K39:M39"/>
    <mergeCell ref="A39:B39"/>
    <mergeCell ref="C39:F39"/>
    <mergeCell ref="S39:AC39"/>
    <mergeCell ref="K35:M35"/>
    <mergeCell ref="K36:M36"/>
    <mergeCell ref="A36:B36"/>
    <mergeCell ref="C36:F36"/>
    <mergeCell ref="S35:AC35"/>
    <mergeCell ref="O36:Q36"/>
    <mergeCell ref="S36:AC36"/>
    <mergeCell ref="AD36:AM36"/>
    <mergeCell ref="K34:M34"/>
    <mergeCell ref="O34:Q34"/>
    <mergeCell ref="S34:AC34"/>
    <mergeCell ref="AD34:AM34"/>
    <mergeCell ref="O35:Q35"/>
    <mergeCell ref="A34:B34"/>
    <mergeCell ref="C34:F34"/>
    <mergeCell ref="A35:B35"/>
    <mergeCell ref="C35:F35"/>
    <mergeCell ref="AD35:AM35"/>
    <mergeCell ref="S32:AC32"/>
    <mergeCell ref="AD32:AM32"/>
    <mergeCell ref="O31:AQ31"/>
    <mergeCell ref="S33:AC33"/>
    <mergeCell ref="AD33:AM33"/>
    <mergeCell ref="O32:Q32"/>
    <mergeCell ref="O33:Q33"/>
    <mergeCell ref="S22:AC22"/>
    <mergeCell ref="AD22:AM22"/>
    <mergeCell ref="AD21:AM21"/>
    <mergeCell ref="A22:B22"/>
    <mergeCell ref="C22:F22"/>
    <mergeCell ref="C21:F21"/>
    <mergeCell ref="AD19:AM19"/>
    <mergeCell ref="S20:AC20"/>
    <mergeCell ref="AD20:AM20"/>
    <mergeCell ref="A19:B19"/>
    <mergeCell ref="C19:F19"/>
    <mergeCell ref="K19:M19"/>
    <mergeCell ref="S21:AC21"/>
    <mergeCell ref="S19:AC19"/>
    <mergeCell ref="A20:B20"/>
    <mergeCell ref="C20:F20"/>
    <mergeCell ref="K20:M20"/>
    <mergeCell ref="K21:M21"/>
    <mergeCell ref="A21:B21"/>
    <mergeCell ref="C18:F18"/>
    <mergeCell ref="S18:AC18"/>
    <mergeCell ref="AD18:AM18"/>
    <mergeCell ref="K18:M18"/>
    <mergeCell ref="AB14:AD14"/>
    <mergeCell ref="AO14:AQ14"/>
    <mergeCell ref="AE15:AG15"/>
    <mergeCell ref="AO15:AQ15"/>
    <mergeCell ref="V12:X12"/>
    <mergeCell ref="AO12:AQ12"/>
    <mergeCell ref="Y13:AA13"/>
    <mergeCell ref="AO13:AQ13"/>
    <mergeCell ref="P10:R10"/>
    <mergeCell ref="AO10:AQ10"/>
    <mergeCell ref="S11:U11"/>
    <mergeCell ref="AO11:AQ11"/>
    <mergeCell ref="J8:L8"/>
    <mergeCell ref="AO8:AQ8"/>
    <mergeCell ref="M9:O9"/>
    <mergeCell ref="AO9:AQ9"/>
    <mergeCell ref="G7:I7"/>
    <mergeCell ref="AO7:AQ7"/>
    <mergeCell ref="AB5:AD5"/>
    <mergeCell ref="AE5:AG5"/>
    <mergeCell ref="AH5:AJ5"/>
    <mergeCell ref="AK5:AM5"/>
    <mergeCell ref="Y5:AA5"/>
    <mergeCell ref="AO5:AQ5"/>
    <mergeCell ref="S5:U5"/>
    <mergeCell ref="V5:X5"/>
    <mergeCell ref="D6:F6"/>
    <mergeCell ref="AO6:AQ6"/>
    <mergeCell ref="A1:AQ1"/>
    <mergeCell ref="A2:AQ2"/>
    <mergeCell ref="D5:F5"/>
    <mergeCell ref="G5:I5"/>
    <mergeCell ref="J5:L5"/>
    <mergeCell ref="M5:O5"/>
    <mergeCell ref="P5:R5"/>
    <mergeCell ref="A4:C4"/>
    <mergeCell ref="K22:M22"/>
    <mergeCell ref="O17:AQ17"/>
    <mergeCell ref="A17:M17"/>
    <mergeCell ref="A24:M24"/>
    <mergeCell ref="O18:Q18"/>
    <mergeCell ref="O19:Q19"/>
    <mergeCell ref="O20:Q20"/>
    <mergeCell ref="O21:Q21"/>
    <mergeCell ref="O22:Q22"/>
    <mergeCell ref="A18:B18"/>
    <mergeCell ref="O28:Q28"/>
    <mergeCell ref="S29:AC29"/>
    <mergeCell ref="AD29:AM29"/>
    <mergeCell ref="AD28:AM28"/>
    <mergeCell ref="S28:AC28"/>
    <mergeCell ref="O29:Q29"/>
    <mergeCell ref="K25:M25"/>
    <mergeCell ref="A26:B26"/>
    <mergeCell ref="C26:F26"/>
    <mergeCell ref="K26:M26"/>
    <mergeCell ref="A25:B25"/>
    <mergeCell ref="C25:F25"/>
    <mergeCell ref="K27:M27"/>
    <mergeCell ref="A28:B28"/>
    <mergeCell ref="C28:F28"/>
    <mergeCell ref="K28:M28"/>
    <mergeCell ref="A27:B27"/>
    <mergeCell ref="C27:F27"/>
    <mergeCell ref="O26:Q26"/>
    <mergeCell ref="S26:AC26"/>
    <mergeCell ref="AD26:AM26"/>
    <mergeCell ref="O27:Q27"/>
    <mergeCell ref="S27:AC27"/>
    <mergeCell ref="AD27:AM27"/>
    <mergeCell ref="O24:AQ24"/>
    <mergeCell ref="O25:Q25"/>
    <mergeCell ref="S25:AC25"/>
    <mergeCell ref="AD25:AM25"/>
    <mergeCell ref="A33:B33"/>
    <mergeCell ref="C33:F33"/>
    <mergeCell ref="K33:M33"/>
    <mergeCell ref="K29:M29"/>
    <mergeCell ref="A29:B29"/>
    <mergeCell ref="C29:F29"/>
    <mergeCell ref="A31:M31"/>
    <mergeCell ref="A32:B32"/>
    <mergeCell ref="C32:F32"/>
    <mergeCell ref="K32:M32"/>
    <mergeCell ref="AK61:AR62"/>
    <mergeCell ref="O46:AQ50"/>
    <mergeCell ref="K43:M43"/>
    <mergeCell ref="A45:M45"/>
    <mergeCell ref="A46:B46"/>
    <mergeCell ref="C46:F46"/>
    <mergeCell ref="K46:M46"/>
    <mergeCell ref="O43:Q43"/>
    <mergeCell ref="S43:AC43"/>
    <mergeCell ref="AD43:AM43"/>
  </mergeCells>
  <conditionalFormatting sqref="AR6:AR16">
    <cfRule type="cellIs" priority="1" dxfId="0" operator="equal" stopIfTrue="1">
      <formula>"C"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10er-Raster</dc:title>
  <dc:subject>Turnierorganisation - Gruppen</dc:subject>
  <dc:creator>Florian Timmermann</dc:creator>
  <cp:keywords/>
  <dc:description/>
  <cp:lastModifiedBy> </cp:lastModifiedBy>
  <cp:lastPrinted>2003-12-11T12:53:15Z</cp:lastPrinted>
  <dcterms:created xsi:type="dcterms:W3CDTF">2000-12-22T13:05:06Z</dcterms:created>
  <dcterms:modified xsi:type="dcterms:W3CDTF">2004-02-05T15:21:40Z</dcterms:modified>
  <cp:category/>
  <cp:version/>
  <cp:contentType/>
  <cp:contentStatus/>
</cp:coreProperties>
</file>